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пуск" sheetId="1" state="visible" r:id="rId1"/>
    <sheet name="Мощность" sheetId="2" state="visible" r:id="rId2"/>
    <sheet name="Справочники" sheetId="3" state="visible" r:id="rId3"/>
    <sheet name="Инструкция" sheetId="4" state="visible" r:id="rId4"/>
  </sheets>
  <definedNames>
    <definedName name="_xlnm.Print_Area" localSheetId="0">'Выпуск'!$A$1:$S$44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"/>
    <numFmt numFmtId="165" formatCode="#,##0.###;-#,##0.###;;@"/>
    <numFmt numFmtId="166" formatCode="0.0%"/>
  </numFmts>
  <fonts count="22">
    <font>
      <name val="Calibri"/>
      <family val="2"/>
      <color theme="1"/>
      <sz val="11"/>
      <scheme val="minor"/>
    </font>
    <font>
      <b val="1"/>
      <color rgb="FF0B2545"/>
      <sz val="20"/>
    </font>
    <font>
      <color rgb="FF415C86"/>
      <sz val="11"/>
    </font>
    <font>
      <i val="1"/>
      <color rgb="FF14454E"/>
      <sz val="11"/>
    </font>
    <font>
      <b val="1"/>
      <color rgb="FF415C86"/>
      <sz val="11"/>
    </font>
    <font>
      <sz val="11"/>
    </font>
    <font>
      <b val="1"/>
      <color rgb="FFFFFFFF"/>
      <sz val="9"/>
    </font>
    <font>
      <b val="1"/>
    </font>
    <font>
      <b val="1"/>
      <color rgb="FF0B2545"/>
      <sz val="12"/>
    </font>
    <font>
      <b val="1"/>
      <color rgb="FF14454E"/>
      <sz val="12"/>
    </font>
    <font>
      <b val="1"/>
      <color rgb="FF14454E"/>
    </font>
    <font>
      <i val="1"/>
      <color rgb="FF415C86"/>
      <sz val="10"/>
    </font>
    <font>
      <b val="1"/>
      <color rgb="FF0B2545"/>
      <sz val="18"/>
    </font>
    <font>
      <i val="1"/>
      <color rgb="FF14454E"/>
      <sz val="10"/>
    </font>
    <font>
      <b val="1"/>
      <color rgb="FFFFFFFF"/>
      <sz val="10"/>
    </font>
    <font>
      <b val="1"/>
      <sz val="10"/>
    </font>
    <font>
      <b val="1"/>
      <color rgb="FF0B2545"/>
      <sz val="16"/>
    </font>
    <font>
      <color rgb="FF415C86"/>
      <sz val="10"/>
    </font>
    <font>
      <color rgb="FF33475B"/>
      <sz val="10"/>
    </font>
    <font>
      <b val="1"/>
      <color rgb="FF14454E"/>
      <sz val="10"/>
    </font>
    <font>
      <b val="1"/>
      <color rgb="FF0B2545"/>
      <sz val="11"/>
    </font>
    <font>
      <color rgb="FF33475B"/>
      <sz val="11"/>
    </font>
  </fonts>
  <fills count="6">
    <fill>
      <patternFill/>
    </fill>
    <fill>
      <patternFill patternType="gray125"/>
    </fill>
    <fill>
      <patternFill patternType="solid">
        <fgColor rgb="FFFFFDF5"/>
      </patternFill>
    </fill>
    <fill>
      <patternFill patternType="solid">
        <fgColor rgb="FF14454E"/>
      </patternFill>
    </fill>
    <fill>
      <patternFill patternType="solid">
        <fgColor rgb="FFEDF5FF"/>
      </patternFill>
    </fill>
    <fill>
      <patternFill patternType="solid">
        <fgColor rgb="FFF3E9DC"/>
      </patternFill>
    </fill>
  </fills>
  <borders count="6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</border>
    <border>
      <left/>
      <right/>
      <top style="thin">
        <color rgb="FFBFCEDD"/>
      </top>
      <bottom/>
      <diagonal/>
    </border>
    <border>
      <left/>
      <right style="thin">
        <color rgb="FFBFCEDD"/>
      </right>
      <top style="thin">
        <color rgb="FFBFCEDD"/>
      </top>
      <bottom/>
      <diagonal/>
    </border>
    <border>
      <left/>
      <right/>
      <top style="thin">
        <color rgb="FFBFCEDD"/>
      </top>
      <bottom style="thin">
        <color rgb="FFBFCEDD"/>
      </bottom>
      <diagonal/>
    </border>
    <border>
      <left/>
      <right style="thin">
        <color rgb="FFBFCEDD"/>
      </right>
      <top style="thin">
        <color rgb="FFBFCEDD"/>
      </top>
      <bottom style="thin">
        <color rgb="FFBFCEDD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0" fillId="4" borderId="1" pivotButton="0" quotePrefix="0" xfId="0"/>
    <xf numFmtId="165" fontId="0" fillId="2" borderId="1" pivotButton="0" quotePrefix="0" xfId="0"/>
    <xf numFmtId="165" fontId="7" fillId="0" borderId="1" pivotButton="0" quotePrefix="0" xfId="0"/>
    <xf numFmtId="166" fontId="7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5" borderId="1" pivotButton="0" quotePrefix="0" xfId="0"/>
    <xf numFmtId="0" fontId="8" fillId="5" borderId="1" pivotButton="0" quotePrefix="0" xfId="0"/>
    <xf numFmtId="165" fontId="8" fillId="5" borderId="1" pivotButton="0" quotePrefix="0" xfId="0"/>
    <xf numFmtId="166" fontId="9" fillId="5" borderId="1" pivotButton="0" quotePrefix="0" xfId="0"/>
    <xf numFmtId="164" fontId="8" fillId="5" borderId="1" pivotButton="0" quotePrefix="0" xfId="0"/>
    <xf numFmtId="0" fontId="10" fillId="5" borderId="1" pivotButton="0" quotePrefix="0" xfId="0"/>
    <xf numFmtId="165" fontId="10" fillId="5" borderId="1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0" fontId="15" fillId="0" borderId="1" pivotButton="0" quotePrefix="0" xfId="0"/>
    <xf numFmtId="0" fontId="16" fillId="0" borderId="0" pivotButton="0" quotePrefix="0" xfId="0"/>
    <xf numFmtId="0" fontId="17" fillId="0" borderId="0" pivotButton="0" quotePrefix="0" xfId="0"/>
    <xf numFmtId="0" fontId="14" fillId="3" borderId="1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FFFDE7E7"/>
        </patternFill>
      </fill>
    </dxf>
    <dxf>
      <fill>
        <patternFill patternType="solid">
          <fgColor rgb="FFE8F5E9"/>
        </patternFill>
      </fill>
    </dxf>
    <dxf>
      <fill>
        <patternFill patternType="solid">
          <fgColor rgb="FFF3E9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S48"/>
  <sheetViews>
    <sheetView showGridLines="0" workbookViewId="0">
      <pane xSplit="5" ySplit="11" topLeftCell="F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14" customWidth="1" min="4" max="4"/>
    <col width="1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2" customWidth="1" min="17" max="17"/>
    <col width="17" customWidth="1" min="18" max="18"/>
    <col width="12" customWidth="1" min="19" max="19"/>
  </cols>
  <sheetData>
    <row r="2">
      <c r="B2" s="1" t="inlineStr">
        <is>
          <t>ПЛАН-ГРАФИК ПРОИЗВОДСТВА И ВЫПУСКА ПРОДУКЦИИ</t>
        </is>
      </c>
    </row>
    <row r="3">
      <c r="B3" s="2" t="inlineStr">
        <is>
          <t>План выпуска по номенклатуре и неделям, факт по тем же неделям, выполнение и отклонение</t>
        </is>
      </c>
    </row>
    <row r="4">
      <c r="B4" s="3" t="inlineStr">
        <is>
          <t>Заполняются только жёлтые поля. Колонка «Расхождение» показывает, полностью ли распределён план периода по неделям.</t>
        </is>
      </c>
    </row>
    <row r="5">
      <c r="B5" s="4" t="inlineStr">
        <is>
          <t>Период плана</t>
        </is>
      </c>
      <c r="C5" s="5" t="inlineStr">
        <is>
          <t>сентябрь 2026</t>
        </is>
      </c>
      <c r="D5" s="6" t="n"/>
      <c r="E5" s="6" t="n"/>
      <c r="F5" s="7" t="n"/>
    </row>
    <row r="6">
      <c r="B6" s="4" t="inlineStr">
        <is>
          <t>Рабочих дней в периоде</t>
        </is>
      </c>
      <c r="C6" s="5" t="n">
        <v>22</v>
      </c>
      <c r="D6" s="6" t="n"/>
      <c r="E6" s="6" t="n"/>
      <c r="F6" s="7" t="n"/>
    </row>
    <row r="7">
      <c r="B7" s="4" t="inlineStr">
        <is>
          <t>Ответственный</t>
        </is>
      </c>
      <c r="C7" s="5" t="inlineStr">
        <is>
          <t>Начальник производства</t>
        </is>
      </c>
      <c r="D7" s="6" t="n"/>
      <c r="E7" s="6" t="n"/>
      <c r="F7" s="7" t="n"/>
    </row>
    <row r="11" ht="36" customHeight="1">
      <c r="A11" s="8" t="inlineStr">
        <is>
          <t>№</t>
        </is>
      </c>
      <c r="B11" s="8" t="inlineStr">
        <is>
          <t>Продукция</t>
        </is>
      </c>
      <c r="C11" s="8" t="inlineStr">
        <is>
          <t>Ед. изм.</t>
        </is>
      </c>
      <c r="D11" s="8" t="inlineStr">
        <is>
          <t>Цена за ед., ₽</t>
        </is>
      </c>
      <c r="E11" s="8" t="inlineStr">
        <is>
          <t>План за период</t>
        </is>
      </c>
      <c r="F11" s="8" t="inlineStr">
        <is>
          <t>План: нед. 1</t>
        </is>
      </c>
      <c r="G11" s="8" t="inlineStr">
        <is>
          <t>План: нед. 2</t>
        </is>
      </c>
      <c r="H11" s="8" t="inlineStr">
        <is>
          <t>План: нед. 3</t>
        </is>
      </c>
      <c r="I11" s="8" t="inlineStr">
        <is>
          <t>План: нед. 4</t>
        </is>
      </c>
      <c r="J11" s="8" t="inlineStr">
        <is>
          <t>Факт: нед. 1</t>
        </is>
      </c>
      <c r="K11" s="8" t="inlineStr">
        <is>
          <t>Факт: нед. 2</t>
        </is>
      </c>
      <c r="L11" s="8" t="inlineStr">
        <is>
          <t>Факт: нед. 3</t>
        </is>
      </c>
      <c r="M11" s="8" t="inlineStr">
        <is>
          <t>Факт: нед. 4</t>
        </is>
      </c>
      <c r="N11" s="8" t="inlineStr">
        <is>
          <t>Итого план</t>
        </is>
      </c>
      <c r="O11" s="8" t="inlineStr">
        <is>
          <t>Итого факт</t>
        </is>
      </c>
      <c r="P11" s="8" t="inlineStr">
        <is>
          <t>Выполнение</t>
        </is>
      </c>
      <c r="Q11" s="8" t="inlineStr">
        <is>
          <t>Отклонение</t>
        </is>
      </c>
      <c r="R11" s="8" t="inlineStr">
        <is>
          <t>План в деньгах, ₽</t>
        </is>
      </c>
      <c r="S11" s="8" t="inlineStr">
        <is>
          <t>Расхождение</t>
        </is>
      </c>
    </row>
    <row r="12">
      <c r="A12" s="9" t="n">
        <v>1</v>
      </c>
      <c r="B12" s="9" t="inlineStr">
        <is>
          <t>Корпус редуктора Р-100</t>
        </is>
      </c>
      <c r="C12" s="9" t="inlineStr">
        <is>
          <t>шт.</t>
        </is>
      </c>
      <c r="D12" s="10" t="n">
        <v>12500</v>
      </c>
      <c r="E12" s="11" t="n">
        <v>240</v>
      </c>
      <c r="F12" s="12" t="n">
        <v>60</v>
      </c>
      <c r="G12" s="12" t="n">
        <v>60</v>
      </c>
      <c r="H12" s="12" t="n">
        <v>60</v>
      </c>
      <c r="I12" s="12" t="n">
        <v>60</v>
      </c>
      <c r="J12" s="11" t="n">
        <v>58</v>
      </c>
      <c r="K12" s="11" t="n">
        <v>62</v>
      </c>
      <c r="L12" s="13" t="n"/>
      <c r="M12" s="13" t="n"/>
      <c r="N12" s="14">
        <f>IF($B12="","",SUM($F12:$I12))</f>
        <v/>
      </c>
      <c r="O12" s="14">
        <f>IF($B12="","",SUM($J12:$M12))</f>
        <v/>
      </c>
      <c r="P12" s="15">
        <f>IF(OR($B12="",$N12=0),"",IFERROR($O12/$N12,""))</f>
        <v/>
      </c>
      <c r="Q12" s="11">
        <f>IF(OR($B12="",$N12=""),"",$O12-$N12)</f>
        <v/>
      </c>
      <c r="R12" s="10">
        <f>IF(OR($B12="",$D12=""),"",ROUND($N12*$D12,2))</f>
        <v/>
      </c>
      <c r="S12" s="11">
        <f>IF(OR($B12="",$E12=""),"",$N12-$E12)</f>
        <v/>
      </c>
    </row>
    <row r="13">
      <c r="A13" s="9" t="n">
        <v>2</v>
      </c>
      <c r="B13" s="9" t="inlineStr">
        <is>
          <t>Крышка редуктора Р-100</t>
        </is>
      </c>
      <c r="C13" s="9" t="inlineStr">
        <is>
          <t>шт.</t>
        </is>
      </c>
      <c r="D13" s="10" t="n">
        <v>4200</v>
      </c>
      <c r="E13" s="11" t="n">
        <v>480</v>
      </c>
      <c r="F13" s="12" t="n">
        <v>120</v>
      </c>
      <c r="G13" s="12" t="n">
        <v>120</v>
      </c>
      <c r="H13" s="12" t="n">
        <v>120</v>
      </c>
      <c r="I13" s="12" t="n">
        <v>120</v>
      </c>
      <c r="J13" s="11" t="n">
        <v>118</v>
      </c>
      <c r="K13" s="11" t="n">
        <v>116</v>
      </c>
      <c r="L13" s="13" t="n"/>
      <c r="M13" s="13" t="n"/>
      <c r="N13" s="14">
        <f>IF($B13="","",SUM($F13:$I13))</f>
        <v/>
      </c>
      <c r="O13" s="14">
        <f>IF($B13="","",SUM($J13:$M13))</f>
        <v/>
      </c>
      <c r="P13" s="15">
        <f>IF(OR($B13="",$N13=0),"",IFERROR($O13/$N13,""))</f>
        <v/>
      </c>
      <c r="Q13" s="11">
        <f>IF(OR($B13="",$N13=""),"",$O13-$N13)</f>
        <v/>
      </c>
      <c r="R13" s="10">
        <f>IF(OR($B13="",$D13=""),"",ROUND($N13*$D13,2))</f>
        <v/>
      </c>
      <c r="S13" s="11">
        <f>IF(OR($B13="",$E13=""),"",$N13-$E13)</f>
        <v/>
      </c>
    </row>
    <row r="14">
      <c r="A14" s="9" t="n">
        <v>3</v>
      </c>
      <c r="B14" s="9" t="inlineStr">
        <is>
          <t>Вал-шестерня ВШ-20</t>
        </is>
      </c>
      <c r="C14" s="9" t="inlineStr">
        <is>
          <t>шт.</t>
        </is>
      </c>
      <c r="D14" s="10" t="n">
        <v>8600</v>
      </c>
      <c r="E14" s="11" t="n">
        <v>320</v>
      </c>
      <c r="F14" s="12" t="n">
        <v>80</v>
      </c>
      <c r="G14" s="12" t="n">
        <v>80</v>
      </c>
      <c r="H14" s="12" t="n">
        <v>80</v>
      </c>
      <c r="I14" s="12" t="n">
        <v>80</v>
      </c>
      <c r="J14" s="11" t="n">
        <v>80</v>
      </c>
      <c r="K14" s="11" t="n">
        <v>76</v>
      </c>
      <c r="L14" s="13" t="n"/>
      <c r="M14" s="13" t="n"/>
      <c r="N14" s="14">
        <f>IF($B14="","",SUM($F14:$I14))</f>
        <v/>
      </c>
      <c r="O14" s="14">
        <f>IF($B14="","",SUM($J14:$M14))</f>
        <v/>
      </c>
      <c r="P14" s="15">
        <f>IF(OR($B14="",$N14=0),"",IFERROR($O14/$N14,""))</f>
        <v/>
      </c>
      <c r="Q14" s="11">
        <f>IF(OR($B14="",$N14=""),"",$O14-$N14)</f>
        <v/>
      </c>
      <c r="R14" s="10">
        <f>IF(OR($B14="",$D14=""),"",ROUND($N14*$D14,2))</f>
        <v/>
      </c>
      <c r="S14" s="11">
        <f>IF(OR($B14="",$E14=""),"",$N14-$E14)</f>
        <v/>
      </c>
    </row>
    <row r="15">
      <c r="A15" s="9" t="n">
        <v>4</v>
      </c>
      <c r="B15" s="9" t="inlineStr">
        <is>
          <t>Кронштейн К-14</t>
        </is>
      </c>
      <c r="C15" s="9" t="inlineStr">
        <is>
          <t>шт.</t>
        </is>
      </c>
      <c r="D15" s="10" t="n">
        <v>2900</v>
      </c>
      <c r="E15" s="11" t="n">
        <v>900</v>
      </c>
      <c r="F15" s="12" t="n">
        <v>225</v>
      </c>
      <c r="G15" s="12" t="n">
        <v>225</v>
      </c>
      <c r="H15" s="12" t="n">
        <v>225</v>
      </c>
      <c r="I15" s="12" t="n">
        <v>225</v>
      </c>
      <c r="J15" s="11" t="n">
        <v>210</v>
      </c>
      <c r="K15" s="11" t="n">
        <v>240</v>
      </c>
      <c r="L15" s="13" t="n"/>
      <c r="M15" s="13" t="n"/>
      <c r="N15" s="14">
        <f>IF($B15="","",SUM($F15:$I15))</f>
        <v/>
      </c>
      <c r="O15" s="14">
        <f>IF($B15="","",SUM($J15:$M15))</f>
        <v/>
      </c>
      <c r="P15" s="15">
        <f>IF(OR($B15="",$N15=0),"",IFERROR($O15/$N15,""))</f>
        <v/>
      </c>
      <c r="Q15" s="11">
        <f>IF(OR($B15="",$N15=""),"",$O15-$N15)</f>
        <v/>
      </c>
      <c r="R15" s="10">
        <f>IF(OR($B15="",$D15=""),"",ROUND($N15*$D15,2))</f>
        <v/>
      </c>
      <c r="S15" s="11">
        <f>IF(OR($B15="",$E15=""),"",$N15-$E15)</f>
        <v/>
      </c>
    </row>
    <row r="16">
      <c r="A16" s="9" t="n">
        <v>5</v>
      </c>
      <c r="B16" s="9" t="inlineStr">
        <is>
          <t>Плита основания П-3</t>
        </is>
      </c>
      <c r="C16" s="9" t="inlineStr">
        <is>
          <t>шт.</t>
        </is>
      </c>
      <c r="D16" s="10" t="n">
        <v>14800</v>
      </c>
      <c r="E16" s="11" t="n">
        <v>60</v>
      </c>
      <c r="F16" s="12" t="n">
        <v>15</v>
      </c>
      <c r="G16" s="12" t="n">
        <v>15</v>
      </c>
      <c r="H16" s="12" t="n">
        <v>15</v>
      </c>
      <c r="I16" s="12" t="n">
        <v>15</v>
      </c>
      <c r="J16" s="11" t="n">
        <v>15</v>
      </c>
      <c r="K16" s="11" t="n">
        <v>15</v>
      </c>
      <c r="L16" s="13" t="n"/>
      <c r="M16" s="13" t="n"/>
      <c r="N16" s="14">
        <f>IF($B16="","",SUM($F16:$I16))</f>
        <v/>
      </c>
      <c r="O16" s="14">
        <f>IF($B16="","",SUM($J16:$M16))</f>
        <v/>
      </c>
      <c r="P16" s="15">
        <f>IF(OR($B16="",$N16=0),"",IFERROR($O16/$N16,""))</f>
        <v/>
      </c>
      <c r="Q16" s="11">
        <f>IF(OR($B16="",$N16=""),"",$O16-$N16)</f>
        <v/>
      </c>
      <c r="R16" s="10">
        <f>IF(OR($B16="",$D16=""),"",ROUND($N16*$D16,2))</f>
        <v/>
      </c>
      <c r="S16" s="11">
        <f>IF(OR($B16="",$E16=""),"",$N16-$E16)</f>
        <v/>
      </c>
    </row>
    <row r="17">
      <c r="A17" s="16" t="n"/>
      <c r="B17" s="16" t="n"/>
      <c r="C17" s="16" t="n"/>
      <c r="D17" s="17" t="n"/>
      <c r="E17" s="13" t="n"/>
      <c r="F17" s="12" t="n"/>
      <c r="G17" s="12" t="n"/>
      <c r="H17" s="12" t="n"/>
      <c r="I17" s="12" t="n"/>
      <c r="J17" s="13" t="n"/>
      <c r="K17" s="13" t="n"/>
      <c r="L17" s="13" t="n"/>
      <c r="M17" s="13" t="n"/>
      <c r="N17" s="14">
        <f>IF($B17="","",SUM($F17:$I17))</f>
        <v/>
      </c>
      <c r="O17" s="14">
        <f>IF($B17="","",SUM($J17:$M17))</f>
        <v/>
      </c>
      <c r="P17" s="15">
        <f>IF(OR($B17="",$N17=0),"",IFERROR($O17/$N17,""))</f>
        <v/>
      </c>
      <c r="Q17" s="11">
        <f>IF(OR($B17="",$N17=""),"",$O17-$N17)</f>
        <v/>
      </c>
      <c r="R17" s="10">
        <f>IF(OR($B17="",$D17=""),"",ROUND($N17*$D17,2))</f>
        <v/>
      </c>
      <c r="S17" s="11">
        <f>IF(OR($B17="",$E17=""),"",$N17-$E17)</f>
        <v/>
      </c>
    </row>
    <row r="18">
      <c r="A18" s="16" t="n"/>
      <c r="B18" s="16" t="n"/>
      <c r="C18" s="16" t="n"/>
      <c r="D18" s="17" t="n"/>
      <c r="E18" s="13" t="n"/>
      <c r="F18" s="12" t="n"/>
      <c r="G18" s="12" t="n"/>
      <c r="H18" s="12" t="n"/>
      <c r="I18" s="12" t="n"/>
      <c r="J18" s="13" t="n"/>
      <c r="K18" s="13" t="n"/>
      <c r="L18" s="13" t="n"/>
      <c r="M18" s="13" t="n"/>
      <c r="N18" s="14">
        <f>IF($B18="","",SUM($F18:$I18))</f>
        <v/>
      </c>
      <c r="O18" s="14">
        <f>IF($B18="","",SUM($J18:$M18))</f>
        <v/>
      </c>
      <c r="P18" s="15">
        <f>IF(OR($B18="",$N18=0),"",IFERROR($O18/$N18,""))</f>
        <v/>
      </c>
      <c r="Q18" s="11">
        <f>IF(OR($B18="",$N18=""),"",$O18-$N18)</f>
        <v/>
      </c>
      <c r="R18" s="10">
        <f>IF(OR($B18="",$D18=""),"",ROUND($N18*$D18,2))</f>
        <v/>
      </c>
      <c r="S18" s="11">
        <f>IF(OR($B18="",$E18=""),"",$N18-$E18)</f>
        <v/>
      </c>
    </row>
    <row r="19">
      <c r="A19" s="16" t="n"/>
      <c r="B19" s="16" t="n"/>
      <c r="C19" s="16" t="n"/>
      <c r="D19" s="17" t="n"/>
      <c r="E19" s="13" t="n"/>
      <c r="F19" s="12" t="n"/>
      <c r="G19" s="12" t="n"/>
      <c r="H19" s="12" t="n"/>
      <c r="I19" s="12" t="n"/>
      <c r="J19" s="13" t="n"/>
      <c r="K19" s="13" t="n"/>
      <c r="L19" s="13" t="n"/>
      <c r="M19" s="13" t="n"/>
      <c r="N19" s="14">
        <f>IF($B19="","",SUM($F19:$I19))</f>
        <v/>
      </c>
      <c r="O19" s="14">
        <f>IF($B19="","",SUM($J19:$M19))</f>
        <v/>
      </c>
      <c r="P19" s="15">
        <f>IF(OR($B19="",$N19=0),"",IFERROR($O19/$N19,""))</f>
        <v/>
      </c>
      <c r="Q19" s="11">
        <f>IF(OR($B19="",$N19=""),"",$O19-$N19)</f>
        <v/>
      </c>
      <c r="R19" s="10">
        <f>IF(OR($B19="",$D19=""),"",ROUND($N19*$D19,2))</f>
        <v/>
      </c>
      <c r="S19" s="11">
        <f>IF(OR($B19="",$E19=""),"",$N19-$E19)</f>
        <v/>
      </c>
    </row>
    <row r="20">
      <c r="A20" s="16" t="n"/>
      <c r="B20" s="16" t="n"/>
      <c r="C20" s="16" t="n"/>
      <c r="D20" s="17" t="n"/>
      <c r="E20" s="13" t="n"/>
      <c r="F20" s="12" t="n"/>
      <c r="G20" s="12" t="n"/>
      <c r="H20" s="12" t="n"/>
      <c r="I20" s="12" t="n"/>
      <c r="J20" s="13" t="n"/>
      <c r="K20" s="13" t="n"/>
      <c r="L20" s="13" t="n"/>
      <c r="M20" s="13" t="n"/>
      <c r="N20" s="14">
        <f>IF($B20="","",SUM($F20:$I20))</f>
        <v/>
      </c>
      <c r="O20" s="14">
        <f>IF($B20="","",SUM($J20:$M20))</f>
        <v/>
      </c>
      <c r="P20" s="15">
        <f>IF(OR($B20="",$N20=0),"",IFERROR($O20/$N20,""))</f>
        <v/>
      </c>
      <c r="Q20" s="11">
        <f>IF(OR($B20="",$N20=""),"",$O20-$N20)</f>
        <v/>
      </c>
      <c r="R20" s="10">
        <f>IF(OR($B20="",$D20=""),"",ROUND($N20*$D20,2))</f>
        <v/>
      </c>
      <c r="S20" s="11">
        <f>IF(OR($B20="",$E20=""),"",$N20-$E20)</f>
        <v/>
      </c>
    </row>
    <row r="21">
      <c r="A21" s="16" t="n"/>
      <c r="B21" s="16" t="n"/>
      <c r="C21" s="16" t="n"/>
      <c r="D21" s="17" t="n"/>
      <c r="E21" s="13" t="n"/>
      <c r="F21" s="12" t="n"/>
      <c r="G21" s="12" t="n"/>
      <c r="H21" s="12" t="n"/>
      <c r="I21" s="12" t="n"/>
      <c r="J21" s="13" t="n"/>
      <c r="K21" s="13" t="n"/>
      <c r="L21" s="13" t="n"/>
      <c r="M21" s="13" t="n"/>
      <c r="N21" s="14">
        <f>IF($B21="","",SUM($F21:$I21))</f>
        <v/>
      </c>
      <c r="O21" s="14">
        <f>IF($B21="","",SUM($J21:$M21))</f>
        <v/>
      </c>
      <c r="P21" s="15">
        <f>IF(OR($B21="",$N21=0),"",IFERROR($O21/$N21,""))</f>
        <v/>
      </c>
      <c r="Q21" s="11">
        <f>IF(OR($B21="",$N21=""),"",$O21-$N21)</f>
        <v/>
      </c>
      <c r="R21" s="10">
        <f>IF(OR($B21="",$D21=""),"",ROUND($N21*$D21,2))</f>
        <v/>
      </c>
      <c r="S21" s="11">
        <f>IF(OR($B21="",$E21=""),"",$N21-$E21)</f>
        <v/>
      </c>
    </row>
    <row r="22">
      <c r="A22" s="16" t="n"/>
      <c r="B22" s="16" t="n"/>
      <c r="C22" s="16" t="n"/>
      <c r="D22" s="17" t="n"/>
      <c r="E22" s="13" t="n"/>
      <c r="F22" s="12" t="n"/>
      <c r="G22" s="12" t="n"/>
      <c r="H22" s="12" t="n"/>
      <c r="I22" s="12" t="n"/>
      <c r="J22" s="13" t="n"/>
      <c r="K22" s="13" t="n"/>
      <c r="L22" s="13" t="n"/>
      <c r="M22" s="13" t="n"/>
      <c r="N22" s="14">
        <f>IF($B22="","",SUM($F22:$I22))</f>
        <v/>
      </c>
      <c r="O22" s="14">
        <f>IF($B22="","",SUM($J22:$M22))</f>
        <v/>
      </c>
      <c r="P22" s="15">
        <f>IF(OR($B22="",$N22=0),"",IFERROR($O22/$N22,""))</f>
        <v/>
      </c>
      <c r="Q22" s="11">
        <f>IF(OR($B22="",$N22=""),"",$O22-$N22)</f>
        <v/>
      </c>
      <c r="R22" s="10">
        <f>IF(OR($B22="",$D22=""),"",ROUND($N22*$D22,2))</f>
        <v/>
      </c>
      <c r="S22" s="11">
        <f>IF(OR($B22="",$E22=""),"",$N22-$E22)</f>
        <v/>
      </c>
    </row>
    <row r="23">
      <c r="A23" s="16" t="n"/>
      <c r="B23" s="16" t="n"/>
      <c r="C23" s="16" t="n"/>
      <c r="D23" s="17" t="n"/>
      <c r="E23" s="13" t="n"/>
      <c r="F23" s="12" t="n"/>
      <c r="G23" s="12" t="n"/>
      <c r="H23" s="12" t="n"/>
      <c r="I23" s="12" t="n"/>
      <c r="J23" s="13" t="n"/>
      <c r="K23" s="13" t="n"/>
      <c r="L23" s="13" t="n"/>
      <c r="M23" s="13" t="n"/>
      <c r="N23" s="14">
        <f>IF($B23="","",SUM($F23:$I23))</f>
        <v/>
      </c>
      <c r="O23" s="14">
        <f>IF($B23="","",SUM($J23:$M23))</f>
        <v/>
      </c>
      <c r="P23" s="15">
        <f>IF(OR($B23="",$N23=0),"",IFERROR($O23/$N23,""))</f>
        <v/>
      </c>
      <c r="Q23" s="11">
        <f>IF(OR($B23="",$N23=""),"",$O23-$N23)</f>
        <v/>
      </c>
      <c r="R23" s="10">
        <f>IF(OR($B23="",$D23=""),"",ROUND($N23*$D23,2))</f>
        <v/>
      </c>
      <c r="S23" s="11">
        <f>IF(OR($B23="",$E23=""),"",$N23-$E23)</f>
        <v/>
      </c>
    </row>
    <row r="24">
      <c r="A24" s="16" t="n"/>
      <c r="B24" s="16" t="n"/>
      <c r="C24" s="16" t="n"/>
      <c r="D24" s="17" t="n"/>
      <c r="E24" s="13" t="n"/>
      <c r="F24" s="12" t="n"/>
      <c r="G24" s="12" t="n"/>
      <c r="H24" s="12" t="n"/>
      <c r="I24" s="12" t="n"/>
      <c r="J24" s="13" t="n"/>
      <c r="K24" s="13" t="n"/>
      <c r="L24" s="13" t="n"/>
      <c r="M24" s="13" t="n"/>
      <c r="N24" s="14">
        <f>IF($B24="","",SUM($F24:$I24))</f>
        <v/>
      </c>
      <c r="O24" s="14">
        <f>IF($B24="","",SUM($J24:$M24))</f>
        <v/>
      </c>
      <c r="P24" s="15">
        <f>IF(OR($B24="",$N24=0),"",IFERROR($O24/$N24,""))</f>
        <v/>
      </c>
      <c r="Q24" s="11">
        <f>IF(OR($B24="",$N24=""),"",$O24-$N24)</f>
        <v/>
      </c>
      <c r="R24" s="10">
        <f>IF(OR($B24="",$D24=""),"",ROUND($N24*$D24,2))</f>
        <v/>
      </c>
      <c r="S24" s="11">
        <f>IF(OR($B24="",$E24=""),"",$N24-$E24)</f>
        <v/>
      </c>
    </row>
    <row r="25">
      <c r="A25" s="16" t="n"/>
      <c r="B25" s="16" t="n"/>
      <c r="C25" s="16" t="n"/>
      <c r="D25" s="17" t="n"/>
      <c r="E25" s="13" t="n"/>
      <c r="F25" s="12" t="n"/>
      <c r="G25" s="12" t="n"/>
      <c r="H25" s="12" t="n"/>
      <c r="I25" s="12" t="n"/>
      <c r="J25" s="13" t="n"/>
      <c r="K25" s="13" t="n"/>
      <c r="L25" s="13" t="n"/>
      <c r="M25" s="13" t="n"/>
      <c r="N25" s="14">
        <f>IF($B25="","",SUM($F25:$I25))</f>
        <v/>
      </c>
      <c r="O25" s="14">
        <f>IF($B25="","",SUM($J25:$M25))</f>
        <v/>
      </c>
      <c r="P25" s="15">
        <f>IF(OR($B25="",$N25=0),"",IFERROR($O25/$N25,""))</f>
        <v/>
      </c>
      <c r="Q25" s="11">
        <f>IF(OR($B25="",$N25=""),"",$O25-$N25)</f>
        <v/>
      </c>
      <c r="R25" s="10">
        <f>IF(OR($B25="",$D25=""),"",ROUND($N25*$D25,2))</f>
        <v/>
      </c>
      <c r="S25" s="11">
        <f>IF(OR($B25="",$E25=""),"",$N25-$E25)</f>
        <v/>
      </c>
    </row>
    <row r="26">
      <c r="A26" s="16" t="n"/>
      <c r="B26" s="16" t="n"/>
      <c r="C26" s="16" t="n"/>
      <c r="D26" s="17" t="n"/>
      <c r="E26" s="13" t="n"/>
      <c r="F26" s="12" t="n"/>
      <c r="G26" s="12" t="n"/>
      <c r="H26" s="12" t="n"/>
      <c r="I26" s="12" t="n"/>
      <c r="J26" s="13" t="n"/>
      <c r="K26" s="13" t="n"/>
      <c r="L26" s="13" t="n"/>
      <c r="M26" s="13" t="n"/>
      <c r="N26" s="14">
        <f>IF($B26="","",SUM($F26:$I26))</f>
        <v/>
      </c>
      <c r="O26" s="14">
        <f>IF($B26="","",SUM($J26:$M26))</f>
        <v/>
      </c>
      <c r="P26" s="15">
        <f>IF(OR($B26="",$N26=0),"",IFERROR($O26/$N26,""))</f>
        <v/>
      </c>
      <c r="Q26" s="11">
        <f>IF(OR($B26="",$N26=""),"",$O26-$N26)</f>
        <v/>
      </c>
      <c r="R26" s="10">
        <f>IF(OR($B26="",$D26=""),"",ROUND($N26*$D26,2))</f>
        <v/>
      </c>
      <c r="S26" s="11">
        <f>IF(OR($B26="",$E26=""),"",$N26-$E26)</f>
        <v/>
      </c>
    </row>
    <row r="27">
      <c r="A27" s="16" t="n"/>
      <c r="B27" s="16" t="n"/>
      <c r="C27" s="16" t="n"/>
      <c r="D27" s="17" t="n"/>
      <c r="E27" s="13" t="n"/>
      <c r="F27" s="12" t="n"/>
      <c r="G27" s="12" t="n"/>
      <c r="H27" s="12" t="n"/>
      <c r="I27" s="12" t="n"/>
      <c r="J27" s="13" t="n"/>
      <c r="K27" s="13" t="n"/>
      <c r="L27" s="13" t="n"/>
      <c r="M27" s="13" t="n"/>
      <c r="N27" s="14">
        <f>IF($B27="","",SUM($F27:$I27))</f>
        <v/>
      </c>
      <c r="O27" s="14">
        <f>IF($B27="","",SUM($J27:$M27))</f>
        <v/>
      </c>
      <c r="P27" s="15">
        <f>IF(OR($B27="",$N27=0),"",IFERROR($O27/$N27,""))</f>
        <v/>
      </c>
      <c r="Q27" s="11">
        <f>IF(OR($B27="",$N27=""),"",$O27-$N27)</f>
        <v/>
      </c>
      <c r="R27" s="10">
        <f>IF(OR($B27="",$D27=""),"",ROUND($N27*$D27,2))</f>
        <v/>
      </c>
      <c r="S27" s="11">
        <f>IF(OR($B27="",$E27=""),"",$N27-$E27)</f>
        <v/>
      </c>
    </row>
    <row r="28">
      <c r="A28" s="16" t="n"/>
      <c r="B28" s="16" t="n"/>
      <c r="C28" s="16" t="n"/>
      <c r="D28" s="17" t="n"/>
      <c r="E28" s="13" t="n"/>
      <c r="F28" s="12" t="n"/>
      <c r="G28" s="12" t="n"/>
      <c r="H28" s="12" t="n"/>
      <c r="I28" s="12" t="n"/>
      <c r="J28" s="13" t="n"/>
      <c r="K28" s="13" t="n"/>
      <c r="L28" s="13" t="n"/>
      <c r="M28" s="13" t="n"/>
      <c r="N28" s="14">
        <f>IF($B28="","",SUM($F28:$I28))</f>
        <v/>
      </c>
      <c r="O28" s="14">
        <f>IF($B28="","",SUM($J28:$M28))</f>
        <v/>
      </c>
      <c r="P28" s="15">
        <f>IF(OR($B28="",$N28=0),"",IFERROR($O28/$N28,""))</f>
        <v/>
      </c>
      <c r="Q28" s="11">
        <f>IF(OR($B28="",$N28=""),"",$O28-$N28)</f>
        <v/>
      </c>
      <c r="R28" s="10">
        <f>IF(OR($B28="",$D28=""),"",ROUND($N28*$D28,2))</f>
        <v/>
      </c>
      <c r="S28" s="11">
        <f>IF(OR($B28="",$E28=""),"",$N28-$E28)</f>
        <v/>
      </c>
    </row>
    <row r="29">
      <c r="A29" s="16" t="n"/>
      <c r="B29" s="16" t="n"/>
      <c r="C29" s="16" t="n"/>
      <c r="D29" s="17" t="n"/>
      <c r="E29" s="13" t="n"/>
      <c r="F29" s="12" t="n"/>
      <c r="G29" s="12" t="n"/>
      <c r="H29" s="12" t="n"/>
      <c r="I29" s="12" t="n"/>
      <c r="J29" s="13" t="n"/>
      <c r="K29" s="13" t="n"/>
      <c r="L29" s="13" t="n"/>
      <c r="M29" s="13" t="n"/>
      <c r="N29" s="14">
        <f>IF($B29="","",SUM($F29:$I29))</f>
        <v/>
      </c>
      <c r="O29" s="14">
        <f>IF($B29="","",SUM($J29:$M29))</f>
        <v/>
      </c>
      <c r="P29" s="15">
        <f>IF(OR($B29="",$N29=0),"",IFERROR($O29/$N29,""))</f>
        <v/>
      </c>
      <c r="Q29" s="11">
        <f>IF(OR($B29="",$N29=""),"",$O29-$N29)</f>
        <v/>
      </c>
      <c r="R29" s="10">
        <f>IF(OR($B29="",$D29=""),"",ROUND($N29*$D29,2))</f>
        <v/>
      </c>
      <c r="S29" s="11">
        <f>IF(OR($B29="",$E29=""),"",$N29-$E29)</f>
        <v/>
      </c>
    </row>
    <row r="30">
      <c r="A30" s="16" t="n"/>
      <c r="B30" s="16" t="n"/>
      <c r="C30" s="16" t="n"/>
      <c r="D30" s="17" t="n"/>
      <c r="E30" s="13" t="n"/>
      <c r="F30" s="12" t="n"/>
      <c r="G30" s="12" t="n"/>
      <c r="H30" s="12" t="n"/>
      <c r="I30" s="12" t="n"/>
      <c r="J30" s="13" t="n"/>
      <c r="K30" s="13" t="n"/>
      <c r="L30" s="13" t="n"/>
      <c r="M30" s="13" t="n"/>
      <c r="N30" s="14">
        <f>IF($B30="","",SUM($F30:$I30))</f>
        <v/>
      </c>
      <c r="O30" s="14">
        <f>IF($B30="","",SUM($J30:$M30))</f>
        <v/>
      </c>
      <c r="P30" s="15">
        <f>IF(OR($B30="",$N30=0),"",IFERROR($O30/$N30,""))</f>
        <v/>
      </c>
      <c r="Q30" s="11">
        <f>IF(OR($B30="",$N30=""),"",$O30-$N30)</f>
        <v/>
      </c>
      <c r="R30" s="10">
        <f>IF(OR($B30="",$D30=""),"",ROUND($N30*$D30,2))</f>
        <v/>
      </c>
      <c r="S30" s="11">
        <f>IF(OR($B30="",$E30=""),"",$N30-$E30)</f>
        <v/>
      </c>
    </row>
    <row r="31">
      <c r="A31" s="16" t="n"/>
      <c r="B31" s="16" t="n"/>
      <c r="C31" s="16" t="n"/>
      <c r="D31" s="17" t="n"/>
      <c r="E31" s="13" t="n"/>
      <c r="F31" s="12" t="n"/>
      <c r="G31" s="12" t="n"/>
      <c r="H31" s="12" t="n"/>
      <c r="I31" s="12" t="n"/>
      <c r="J31" s="13" t="n"/>
      <c r="K31" s="13" t="n"/>
      <c r="L31" s="13" t="n"/>
      <c r="M31" s="13" t="n"/>
      <c r="N31" s="14">
        <f>IF($B31="","",SUM($F31:$I31))</f>
        <v/>
      </c>
      <c r="O31" s="14">
        <f>IF($B31="","",SUM($J31:$M31))</f>
        <v/>
      </c>
      <c r="P31" s="15">
        <f>IF(OR($B31="",$N31=0),"",IFERROR($O31/$N31,""))</f>
        <v/>
      </c>
      <c r="Q31" s="11">
        <f>IF(OR($B31="",$N31=""),"",$O31-$N31)</f>
        <v/>
      </c>
      <c r="R31" s="10">
        <f>IF(OR($B31="",$D31=""),"",ROUND($N31*$D31,2))</f>
        <v/>
      </c>
      <c r="S31" s="11">
        <f>IF(OR($B31="",$E31=""),"",$N31-$E31)</f>
        <v/>
      </c>
    </row>
    <row r="32">
      <c r="A32" s="16" t="n"/>
      <c r="B32" s="16" t="n"/>
      <c r="C32" s="16" t="n"/>
      <c r="D32" s="17" t="n"/>
      <c r="E32" s="13" t="n"/>
      <c r="F32" s="12" t="n"/>
      <c r="G32" s="12" t="n"/>
      <c r="H32" s="12" t="n"/>
      <c r="I32" s="12" t="n"/>
      <c r="J32" s="13" t="n"/>
      <c r="K32" s="13" t="n"/>
      <c r="L32" s="13" t="n"/>
      <c r="M32" s="13" t="n"/>
      <c r="N32" s="14">
        <f>IF($B32="","",SUM($F32:$I32))</f>
        <v/>
      </c>
      <c r="O32" s="14">
        <f>IF($B32="","",SUM($J32:$M32))</f>
        <v/>
      </c>
      <c r="P32" s="15">
        <f>IF(OR($B32="",$N32=0),"",IFERROR($O32/$N32,""))</f>
        <v/>
      </c>
      <c r="Q32" s="11">
        <f>IF(OR($B32="",$N32=""),"",$O32-$N32)</f>
        <v/>
      </c>
      <c r="R32" s="10">
        <f>IF(OR($B32="",$D32=""),"",ROUND($N32*$D32,2))</f>
        <v/>
      </c>
      <c r="S32" s="11">
        <f>IF(OR($B32="",$E32=""),"",$N32-$E32)</f>
        <v/>
      </c>
    </row>
    <row r="33">
      <c r="A33" s="16" t="n"/>
      <c r="B33" s="16" t="n"/>
      <c r="C33" s="16" t="n"/>
      <c r="D33" s="17" t="n"/>
      <c r="E33" s="13" t="n"/>
      <c r="F33" s="12" t="n"/>
      <c r="G33" s="12" t="n"/>
      <c r="H33" s="12" t="n"/>
      <c r="I33" s="12" t="n"/>
      <c r="J33" s="13" t="n"/>
      <c r="K33" s="13" t="n"/>
      <c r="L33" s="13" t="n"/>
      <c r="M33" s="13" t="n"/>
      <c r="N33" s="14">
        <f>IF($B33="","",SUM($F33:$I33))</f>
        <v/>
      </c>
      <c r="O33" s="14">
        <f>IF($B33="","",SUM($J33:$M33))</f>
        <v/>
      </c>
      <c r="P33" s="15">
        <f>IF(OR($B33="",$N33=0),"",IFERROR($O33/$N33,""))</f>
        <v/>
      </c>
      <c r="Q33" s="11">
        <f>IF(OR($B33="",$N33=""),"",$O33-$N33)</f>
        <v/>
      </c>
      <c r="R33" s="10">
        <f>IF(OR($B33="",$D33=""),"",ROUND($N33*$D33,2))</f>
        <v/>
      </c>
      <c r="S33" s="11">
        <f>IF(OR($B33="",$E33=""),"",$N33-$E33)</f>
        <v/>
      </c>
    </row>
    <row r="34">
      <c r="A34" s="16" t="n"/>
      <c r="B34" s="16" t="n"/>
      <c r="C34" s="16" t="n"/>
      <c r="D34" s="17" t="n"/>
      <c r="E34" s="13" t="n"/>
      <c r="F34" s="12" t="n"/>
      <c r="G34" s="12" t="n"/>
      <c r="H34" s="12" t="n"/>
      <c r="I34" s="12" t="n"/>
      <c r="J34" s="13" t="n"/>
      <c r="K34" s="13" t="n"/>
      <c r="L34" s="13" t="n"/>
      <c r="M34" s="13" t="n"/>
      <c r="N34" s="14">
        <f>IF($B34="","",SUM($F34:$I34))</f>
        <v/>
      </c>
      <c r="O34" s="14">
        <f>IF($B34="","",SUM($J34:$M34))</f>
        <v/>
      </c>
      <c r="P34" s="15">
        <f>IF(OR($B34="",$N34=0),"",IFERROR($O34/$N34,""))</f>
        <v/>
      </c>
      <c r="Q34" s="11">
        <f>IF(OR($B34="",$N34=""),"",$O34-$N34)</f>
        <v/>
      </c>
      <c r="R34" s="10">
        <f>IF(OR($B34="",$D34=""),"",ROUND($N34*$D34,2))</f>
        <v/>
      </c>
      <c r="S34" s="11">
        <f>IF(OR($B34="",$E34=""),"",$N34-$E34)</f>
        <v/>
      </c>
    </row>
    <row r="35">
      <c r="A35" s="16" t="n"/>
      <c r="B35" s="16" t="n"/>
      <c r="C35" s="16" t="n"/>
      <c r="D35" s="17" t="n"/>
      <c r="E35" s="13" t="n"/>
      <c r="F35" s="12" t="n"/>
      <c r="G35" s="12" t="n"/>
      <c r="H35" s="12" t="n"/>
      <c r="I35" s="12" t="n"/>
      <c r="J35" s="13" t="n"/>
      <c r="K35" s="13" t="n"/>
      <c r="L35" s="13" t="n"/>
      <c r="M35" s="13" t="n"/>
      <c r="N35" s="14">
        <f>IF($B35="","",SUM($F35:$I35))</f>
        <v/>
      </c>
      <c r="O35" s="14">
        <f>IF($B35="","",SUM($J35:$M35))</f>
        <v/>
      </c>
      <c r="P35" s="15">
        <f>IF(OR($B35="",$N35=0),"",IFERROR($O35/$N35,""))</f>
        <v/>
      </c>
      <c r="Q35" s="11">
        <f>IF(OR($B35="",$N35=""),"",$O35-$N35)</f>
        <v/>
      </c>
      <c r="R35" s="10">
        <f>IF(OR($B35="",$D35=""),"",ROUND($N35*$D35,2))</f>
        <v/>
      </c>
      <c r="S35" s="11">
        <f>IF(OR($B35="",$E35=""),"",$N35-$E35)</f>
        <v/>
      </c>
    </row>
    <row r="36">
      <c r="A36" s="16" t="n"/>
      <c r="B36" s="16" t="n"/>
      <c r="C36" s="16" t="n"/>
      <c r="D36" s="17" t="n"/>
      <c r="E36" s="13" t="n"/>
      <c r="F36" s="12" t="n"/>
      <c r="G36" s="12" t="n"/>
      <c r="H36" s="12" t="n"/>
      <c r="I36" s="12" t="n"/>
      <c r="J36" s="13" t="n"/>
      <c r="K36" s="13" t="n"/>
      <c r="L36" s="13" t="n"/>
      <c r="M36" s="13" t="n"/>
      <c r="N36" s="14">
        <f>IF($B36="","",SUM($F36:$I36))</f>
        <v/>
      </c>
      <c r="O36" s="14">
        <f>IF($B36="","",SUM($J36:$M36))</f>
        <v/>
      </c>
      <c r="P36" s="15">
        <f>IF(OR($B36="",$N36=0),"",IFERROR($O36/$N36,""))</f>
        <v/>
      </c>
      <c r="Q36" s="11">
        <f>IF(OR($B36="",$N36=""),"",$O36-$N36)</f>
        <v/>
      </c>
      <c r="R36" s="10">
        <f>IF(OR($B36="",$D36=""),"",ROUND($N36*$D36,2))</f>
        <v/>
      </c>
      <c r="S36" s="11">
        <f>IF(OR($B36="",$E36=""),"",$N36-$E36)</f>
        <v/>
      </c>
    </row>
    <row r="37">
      <c r="A37" s="16" t="n"/>
      <c r="B37" s="16" t="n"/>
      <c r="C37" s="16" t="n"/>
      <c r="D37" s="17" t="n"/>
      <c r="E37" s="13" t="n"/>
      <c r="F37" s="12" t="n"/>
      <c r="G37" s="12" t="n"/>
      <c r="H37" s="12" t="n"/>
      <c r="I37" s="12" t="n"/>
      <c r="J37" s="13" t="n"/>
      <c r="K37" s="13" t="n"/>
      <c r="L37" s="13" t="n"/>
      <c r="M37" s="13" t="n"/>
      <c r="N37" s="14">
        <f>IF($B37="","",SUM($F37:$I37))</f>
        <v/>
      </c>
      <c r="O37" s="14">
        <f>IF($B37="","",SUM($J37:$M37))</f>
        <v/>
      </c>
      <c r="P37" s="15">
        <f>IF(OR($B37="",$N37=0),"",IFERROR($O37/$N37,""))</f>
        <v/>
      </c>
      <c r="Q37" s="11">
        <f>IF(OR($B37="",$N37=""),"",$O37-$N37)</f>
        <v/>
      </c>
      <c r="R37" s="10">
        <f>IF(OR($B37="",$D37=""),"",ROUND($N37*$D37,2))</f>
        <v/>
      </c>
      <c r="S37" s="11">
        <f>IF(OR($B37="",$E37=""),"",$N37-$E37)</f>
        <v/>
      </c>
    </row>
    <row r="38">
      <c r="A38" s="16" t="n"/>
      <c r="B38" s="16" t="n"/>
      <c r="C38" s="16" t="n"/>
      <c r="D38" s="17" t="n"/>
      <c r="E38" s="13" t="n"/>
      <c r="F38" s="12" t="n"/>
      <c r="G38" s="12" t="n"/>
      <c r="H38" s="12" t="n"/>
      <c r="I38" s="12" t="n"/>
      <c r="J38" s="13" t="n"/>
      <c r="K38" s="13" t="n"/>
      <c r="L38" s="13" t="n"/>
      <c r="M38" s="13" t="n"/>
      <c r="N38" s="14">
        <f>IF($B38="","",SUM($F38:$I38))</f>
        <v/>
      </c>
      <c r="O38" s="14">
        <f>IF($B38="","",SUM($J38:$M38))</f>
        <v/>
      </c>
      <c r="P38" s="15">
        <f>IF(OR($B38="",$N38=0),"",IFERROR($O38/$N38,""))</f>
        <v/>
      </c>
      <c r="Q38" s="11">
        <f>IF(OR($B38="",$N38=""),"",$O38-$N38)</f>
        <v/>
      </c>
      <c r="R38" s="10">
        <f>IF(OR($B38="",$D38=""),"",ROUND($N38*$D38,2))</f>
        <v/>
      </c>
      <c r="S38" s="11">
        <f>IF(OR($B38="",$E38=""),"",$N38-$E38)</f>
        <v/>
      </c>
    </row>
    <row r="39">
      <c r="A39" s="16" t="n"/>
      <c r="B39" s="16" t="n"/>
      <c r="C39" s="16" t="n"/>
      <c r="D39" s="17" t="n"/>
      <c r="E39" s="13" t="n"/>
      <c r="F39" s="12" t="n"/>
      <c r="G39" s="12" t="n"/>
      <c r="H39" s="12" t="n"/>
      <c r="I39" s="12" t="n"/>
      <c r="J39" s="13" t="n"/>
      <c r="K39" s="13" t="n"/>
      <c r="L39" s="13" t="n"/>
      <c r="M39" s="13" t="n"/>
      <c r="N39" s="14">
        <f>IF($B39="","",SUM($F39:$I39))</f>
        <v/>
      </c>
      <c r="O39" s="14">
        <f>IF($B39="","",SUM($J39:$M39))</f>
        <v/>
      </c>
      <c r="P39" s="15">
        <f>IF(OR($B39="",$N39=0),"",IFERROR($O39/$N39,""))</f>
        <v/>
      </c>
      <c r="Q39" s="11">
        <f>IF(OR($B39="",$N39=""),"",$O39-$N39)</f>
        <v/>
      </c>
      <c r="R39" s="10">
        <f>IF(OR($B39="",$D39=""),"",ROUND($N39*$D39,2))</f>
        <v/>
      </c>
      <c r="S39" s="11">
        <f>IF(OR($B39="",$E39=""),"",$N39-$E39)</f>
        <v/>
      </c>
    </row>
    <row r="40">
      <c r="A40" s="16" t="n"/>
      <c r="B40" s="16" t="n"/>
      <c r="C40" s="16" t="n"/>
      <c r="D40" s="17" t="n"/>
      <c r="E40" s="13" t="n"/>
      <c r="F40" s="12" t="n"/>
      <c r="G40" s="12" t="n"/>
      <c r="H40" s="12" t="n"/>
      <c r="I40" s="12" t="n"/>
      <c r="J40" s="13" t="n"/>
      <c r="K40" s="13" t="n"/>
      <c r="L40" s="13" t="n"/>
      <c r="M40" s="13" t="n"/>
      <c r="N40" s="14">
        <f>IF($B40="","",SUM($F40:$I40))</f>
        <v/>
      </c>
      <c r="O40" s="14">
        <f>IF($B40="","",SUM($J40:$M40))</f>
        <v/>
      </c>
      <c r="P40" s="15">
        <f>IF(OR($B40="",$N40=0),"",IFERROR($O40/$N40,""))</f>
        <v/>
      </c>
      <c r="Q40" s="11">
        <f>IF(OR($B40="",$N40=""),"",$O40-$N40)</f>
        <v/>
      </c>
      <c r="R40" s="10">
        <f>IF(OR($B40="",$D40=""),"",ROUND($N40*$D40,2))</f>
        <v/>
      </c>
      <c r="S40" s="11">
        <f>IF(OR($B40="",$E40=""),"",$N40-$E40)</f>
        <v/>
      </c>
    </row>
    <row r="41">
      <c r="A41" s="16" t="n"/>
      <c r="B41" s="16" t="n"/>
      <c r="C41" s="16" t="n"/>
      <c r="D41" s="17" t="n"/>
      <c r="E41" s="13" t="n"/>
      <c r="F41" s="12" t="n"/>
      <c r="G41" s="12" t="n"/>
      <c r="H41" s="12" t="n"/>
      <c r="I41" s="12" t="n"/>
      <c r="J41" s="13" t="n"/>
      <c r="K41" s="13" t="n"/>
      <c r="L41" s="13" t="n"/>
      <c r="M41" s="13" t="n"/>
      <c r="N41" s="14">
        <f>IF($B41="","",SUM($F41:$I41))</f>
        <v/>
      </c>
      <c r="O41" s="14">
        <f>IF($B41="","",SUM($J41:$M41))</f>
        <v/>
      </c>
      <c r="P41" s="15">
        <f>IF(OR($B41="",$N41=0),"",IFERROR($O41/$N41,""))</f>
        <v/>
      </c>
      <c r="Q41" s="11">
        <f>IF(OR($B41="",$N41=""),"",$O41-$N41)</f>
        <v/>
      </c>
      <c r="R41" s="10">
        <f>IF(OR($B41="",$D41=""),"",ROUND($N41*$D41,2))</f>
        <v/>
      </c>
      <c r="S41" s="11">
        <f>IF(OR($B41="",$E41=""),"",$N41-$E41)</f>
        <v/>
      </c>
    </row>
    <row r="43">
      <c r="A43" s="18" t="n"/>
      <c r="B43" s="19" t="inlineStr">
        <is>
          <t>ИТОГО</t>
        </is>
      </c>
      <c r="C43" s="18" t="n"/>
      <c r="D43" s="18" t="n"/>
      <c r="E43" s="20">
        <f>ROUND(SUM($E$12:$E$41),2)</f>
        <v/>
      </c>
      <c r="F43" s="18" t="n"/>
      <c r="G43" s="18" t="n"/>
      <c r="H43" s="18" t="n"/>
      <c r="I43" s="18" t="n"/>
      <c r="J43" s="18" t="n"/>
      <c r="K43" s="18" t="n"/>
      <c r="L43" s="18" t="n"/>
      <c r="M43" s="18" t="n"/>
      <c r="N43" s="20">
        <f>ROUND(SUM($N$12:$N$41),2)</f>
        <v/>
      </c>
      <c r="O43" s="20">
        <f>ROUND(SUM($O$12:$O$41),2)</f>
        <v/>
      </c>
      <c r="P43" s="21">
        <f>IFERROR(ROUND($O$43/$N$43,4),"")</f>
        <v/>
      </c>
      <c r="Q43" s="20">
        <f>ROUND(SUM($Q$12:$Q$41),2)</f>
        <v/>
      </c>
      <c r="R43" s="22">
        <f>ROUND(SUM($R$12:$R$41),2)</f>
        <v/>
      </c>
      <c r="S43" s="18" t="n"/>
    </row>
    <row r="44">
      <c r="A44" s="18" t="n"/>
      <c r="B44" s="23" t="inlineStr">
        <is>
          <t>Позиций с недовыполнением (меньше 100 %)</t>
        </is>
      </c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24">
        <f>COUNTIF($P$12:$P$41,"&lt;1")</f>
        <v/>
      </c>
      <c r="O44" s="18" t="n"/>
      <c r="P44" s="18" t="n"/>
      <c r="Q44" s="18" t="n"/>
      <c r="R44" s="18" t="n"/>
      <c r="S44" s="18" t="n"/>
    </row>
    <row r="46">
      <c r="B46" s="25" t="inlineStr">
        <is>
          <t>«Расхождение» должно быть нулём: это проверка, что план периода полностью распределён по неделям. Ненулевое значение означает, что часть плана ещё не стоит ни в одной неделе.</t>
        </is>
      </c>
    </row>
    <row r="47"/>
    <row r="48"/>
  </sheetData>
  <mergeCells count="4">
    <mergeCell ref="C6:F6"/>
    <mergeCell ref="C5:F5"/>
    <mergeCell ref="C7:F7"/>
    <mergeCell ref="B46:L48"/>
  </mergeCells>
  <conditionalFormatting sqref="S12:S41">
    <cfRule type="expression" priority="1" dxfId="0" stopIfTrue="0">
      <formula>AND($S12&lt;&gt;"",$S12&lt;&gt;0)</formula>
    </cfRule>
  </conditionalFormatting>
  <conditionalFormatting sqref="P12:P41">
    <cfRule type="expression" priority="2" dxfId="0" stopIfTrue="0">
      <formula>AND($P12&lt;&gt;"",$P12&lt;1)</formula>
    </cfRule>
    <cfRule type="expression" priority="3" dxfId="1" stopIfTrue="0">
      <formula>AND($P12&lt;&gt;"",$P12&gt;=1)</formula>
    </cfRule>
  </conditionalFormatting>
  <dataValidations count="1">
    <dataValidation sqref="C12:C41" showDropDown="0" showInputMessage="0" showErrorMessage="0" allowBlank="1" type="list">
      <formula1>=Справочники!$B$5:$B$16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I27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4" customWidth="1" min="3" max="3"/>
    <col width="17" customWidth="1" min="4" max="4"/>
    <col width="17" customWidth="1" min="5" max="5"/>
    <col width="13" customWidth="1" min="6" max="6"/>
    <col width="15" customWidth="1" min="7" max="7"/>
    <col width="16" customWidth="1" min="8" max="8"/>
    <col width="34" customWidth="1" min="9" max="9"/>
  </cols>
  <sheetData>
    <row r="2">
      <c r="B2" s="26" t="inlineStr">
        <is>
          <t>ЗАГРУЗКА ПРОИЗВОДСТВЕННЫХ ЦЕНТРОВ</t>
        </is>
      </c>
    </row>
    <row r="3">
      <c r="B3" s="2" t="inlineStr">
        <is>
          <t>Сколько ресурса есть за период и сколько его забирает план выпуска</t>
        </is>
      </c>
    </row>
    <row r="4">
      <c r="B4" s="27" t="inlineStr">
        <is>
          <t>«Доступно» — это фонд времени центра за период. «Загрузка по плану» — потребность из плана выпуска в тех же единицах.</t>
        </is>
      </c>
    </row>
    <row r="11" ht="34" customHeight="1">
      <c r="A11" s="28" t="inlineStr">
        <is>
          <t>№</t>
        </is>
      </c>
      <c r="B11" s="28" t="inlineStr">
        <is>
          <t>Производственный центр</t>
        </is>
      </c>
      <c r="C11" s="28" t="inlineStr">
        <is>
          <t>Единица мощности</t>
        </is>
      </c>
      <c r="D11" s="28" t="inlineStr">
        <is>
          <t>Доступно за период</t>
        </is>
      </c>
      <c r="E11" s="28" t="inlineStr">
        <is>
          <t>Загрузка по плану</t>
        </is>
      </c>
      <c r="F11" s="28" t="inlineStr">
        <is>
          <t>Загрузка, %</t>
        </is>
      </c>
      <c r="G11" s="28" t="inlineStr">
        <is>
          <t>Статус</t>
        </is>
      </c>
      <c r="H11" s="28" t="inlineStr">
        <is>
          <t>Свободный ресурс</t>
        </is>
      </c>
      <c r="I11" s="28" t="inlineStr">
        <is>
          <t>Назначение центра</t>
        </is>
      </c>
    </row>
    <row r="12">
      <c r="A12" s="9" t="n">
        <v>1</v>
      </c>
      <c r="B12" s="9" t="inlineStr">
        <is>
          <t>Линия лазерной резки</t>
        </is>
      </c>
      <c r="C12" s="9" t="inlineStr">
        <is>
          <t>н/ч</t>
        </is>
      </c>
      <c r="D12" s="11" t="n">
        <v>640</v>
      </c>
      <c r="E12" s="11" t="n">
        <v>520</v>
      </c>
      <c r="F12" s="15">
        <f>IF(OR($B12="",$D12=""),"",IFERROR($E12/$D12,""))</f>
        <v/>
      </c>
      <c r="G12" s="29">
        <f>IF($B12="","",IF($F12="","нет данных",IF($F12&gt;1,"перегруз",IF($F12&gt;0.9,"на пределе","резерв"))))</f>
        <v/>
      </c>
      <c r="H12" s="11">
        <f>IF(OR($B12="",$D12=""),"",ROUND($D12-IF($E12="",0,$E12),3))</f>
        <v/>
      </c>
      <c r="I12" s="9" t="inlineStr">
        <is>
          <t>Резка корпусных деталей и кронштейнов</t>
        </is>
      </c>
    </row>
    <row r="13">
      <c r="A13" s="9" t="n">
        <v>2</v>
      </c>
      <c r="B13" s="9" t="inlineStr">
        <is>
          <t>Линия гибки и сварки</t>
        </is>
      </c>
      <c r="C13" s="9" t="inlineStr">
        <is>
          <t>н/ч</t>
        </is>
      </c>
      <c r="D13" s="11" t="n">
        <v>640</v>
      </c>
      <c r="E13" s="11" t="n">
        <v>690</v>
      </c>
      <c r="F13" s="15">
        <f>IF(OR($B13="",$D13=""),"",IFERROR($E13/$D13,""))</f>
        <v/>
      </c>
      <c r="G13" s="29">
        <f>IF($B13="","",IF($F13="","нет данных",IF($F13&gt;1,"перегруз",IF($F13&gt;0.9,"на пределе","резерв"))))</f>
        <v/>
      </c>
      <c r="H13" s="11">
        <f>IF(OR($B13="",$D13=""),"",ROUND($D13-IF($E13="",0,$E13),3))</f>
        <v/>
      </c>
      <c r="I13" s="9" t="inlineStr">
        <is>
          <t>Гибка, сварка корпусов и рам</t>
        </is>
      </c>
    </row>
    <row r="14">
      <c r="A14" s="9" t="n">
        <v>3</v>
      </c>
      <c r="B14" s="9" t="inlineStr">
        <is>
          <t>Сборочный участок</t>
        </is>
      </c>
      <c r="C14" s="9" t="inlineStr">
        <is>
          <t>н/ч</t>
        </is>
      </c>
      <c r="D14" s="11" t="n">
        <v>960</v>
      </c>
      <c r="E14" s="11" t="n">
        <v>900</v>
      </c>
      <c r="F14" s="15">
        <f>IF(OR($B14="",$D14=""),"",IFERROR($E14/$D14,""))</f>
        <v/>
      </c>
      <c r="G14" s="29">
        <f>IF($B14="","",IF($F14="","нет данных",IF($F14&gt;1,"перегруз",IF($F14&gt;0.9,"на пределе","резерв"))))</f>
        <v/>
      </c>
      <c r="H14" s="11">
        <f>IF(OR($B14="",$D14=""),"",ROUND($D14-IF($E14="",0,$E14),3))</f>
        <v/>
      </c>
      <c r="I14" s="9" t="inlineStr">
        <is>
          <t>Сборка и консервация</t>
        </is>
      </c>
    </row>
    <row r="15">
      <c r="A15" s="9" t="n">
        <v>4</v>
      </c>
      <c r="B15" s="9" t="inlineStr">
        <is>
          <t>Окрасочная камера</t>
        </is>
      </c>
      <c r="C15" s="9" t="inlineStr">
        <is>
          <t>н/ч</t>
        </is>
      </c>
      <c r="D15" s="11" t="n">
        <v>320</v>
      </c>
      <c r="E15" s="11" t="n">
        <v>260</v>
      </c>
      <c r="F15" s="15">
        <f>IF(OR($B15="",$D15=""),"",IFERROR($E15/$D15,""))</f>
        <v/>
      </c>
      <c r="G15" s="29">
        <f>IF($B15="","",IF($F15="","нет данных",IF($F15&gt;1,"перегруз",IF($F15&gt;0.9,"на пределе","резерв"))))</f>
        <v/>
      </c>
      <c r="H15" s="11">
        <f>IF(OR($B15="",$D15=""),"",ROUND($D15-IF($E15="",0,$E15),3))</f>
        <v/>
      </c>
      <c r="I15" s="9" t="inlineStr">
        <is>
          <t>Окраска и сушка</t>
        </is>
      </c>
    </row>
    <row r="16">
      <c r="A16" s="9" t="n"/>
      <c r="B16" s="16" t="n"/>
      <c r="C16" s="16" t="n"/>
      <c r="D16" s="13" t="n"/>
      <c r="E16" s="13" t="n"/>
      <c r="F16" s="15">
        <f>IF(OR($B16="",$D16=""),"",IFERROR($E16/$D16,""))</f>
        <v/>
      </c>
      <c r="G16" s="29">
        <f>IF($B16="","",IF($F16="","нет данных",IF($F16&gt;1,"перегруз",IF($F16&gt;0.9,"на пределе","резерв"))))</f>
        <v/>
      </c>
      <c r="H16" s="11">
        <f>IF(OR($B16="",$D16=""),"",ROUND($D16-IF($E16="",0,$E16),3))</f>
        <v/>
      </c>
      <c r="I16" s="16" t="n"/>
    </row>
    <row r="17">
      <c r="A17" s="9" t="n"/>
      <c r="B17" s="16" t="n"/>
      <c r="C17" s="16" t="n"/>
      <c r="D17" s="13" t="n"/>
      <c r="E17" s="13" t="n"/>
      <c r="F17" s="15">
        <f>IF(OR($B17="",$D17=""),"",IFERROR($E17/$D17,""))</f>
        <v/>
      </c>
      <c r="G17" s="29">
        <f>IF($B17="","",IF($F17="","нет данных",IF($F17&gt;1,"перегруз",IF($F17&gt;0.9,"на пределе","резерв"))))</f>
        <v/>
      </c>
      <c r="H17" s="11">
        <f>IF(OR($B17="",$D17=""),"",ROUND($D17-IF($E17="",0,$E17),3))</f>
        <v/>
      </c>
      <c r="I17" s="16" t="n"/>
    </row>
    <row r="18">
      <c r="A18" s="9" t="n"/>
      <c r="B18" s="16" t="n"/>
      <c r="C18" s="16" t="n"/>
      <c r="D18" s="13" t="n"/>
      <c r="E18" s="13" t="n"/>
      <c r="F18" s="15">
        <f>IF(OR($B18="",$D18=""),"",IFERROR($E18/$D18,""))</f>
        <v/>
      </c>
      <c r="G18" s="29">
        <f>IF($B18="","",IF($F18="","нет данных",IF($F18&gt;1,"перегруз",IF($F18&gt;0.9,"на пределе","резерв"))))</f>
        <v/>
      </c>
      <c r="H18" s="11">
        <f>IF(OR($B18="",$D18=""),"",ROUND($D18-IF($E18="",0,$E18),3))</f>
        <v/>
      </c>
      <c r="I18" s="16" t="n"/>
    </row>
    <row r="19">
      <c r="A19" s="9" t="n"/>
      <c r="B19" s="16" t="n"/>
      <c r="C19" s="16" t="n"/>
      <c r="D19" s="13" t="n"/>
      <c r="E19" s="13" t="n"/>
      <c r="F19" s="15">
        <f>IF(OR($B19="",$D19=""),"",IFERROR($E19/$D19,""))</f>
        <v/>
      </c>
      <c r="G19" s="29">
        <f>IF($B19="","",IF($F19="","нет данных",IF($F19&gt;1,"перегруз",IF($F19&gt;0.9,"на пределе","резерв"))))</f>
        <v/>
      </c>
      <c r="H19" s="11">
        <f>IF(OR($B19="",$D19=""),"",ROUND($D19-IF($E19="",0,$E19),3))</f>
        <v/>
      </c>
      <c r="I19" s="16" t="n"/>
    </row>
    <row r="20">
      <c r="A20" s="9" t="n"/>
      <c r="B20" s="16" t="n"/>
      <c r="C20" s="16" t="n"/>
      <c r="D20" s="13" t="n"/>
      <c r="E20" s="13" t="n"/>
      <c r="F20" s="15">
        <f>IF(OR($B20="",$D20=""),"",IFERROR($E20/$D20,""))</f>
        <v/>
      </c>
      <c r="G20" s="29">
        <f>IF($B20="","",IF($F20="","нет данных",IF($F20&gt;1,"перегруз",IF($F20&gt;0.9,"на пределе","резерв"))))</f>
        <v/>
      </c>
      <c r="H20" s="11">
        <f>IF(OR($B20="",$D20=""),"",ROUND($D20-IF($E20="",0,$E20),3))</f>
        <v/>
      </c>
      <c r="I20" s="16" t="n"/>
    </row>
    <row r="21">
      <c r="A21" s="9" t="n"/>
      <c r="B21" s="16" t="n"/>
      <c r="C21" s="16" t="n"/>
      <c r="D21" s="13" t="n"/>
      <c r="E21" s="13" t="n"/>
      <c r="F21" s="15">
        <f>IF(OR($B21="",$D21=""),"",IFERROR($E21/$D21,""))</f>
        <v/>
      </c>
      <c r="G21" s="29">
        <f>IF($B21="","",IF($F21="","нет данных",IF($F21&gt;1,"перегруз",IF($F21&gt;0.9,"на пределе","резерв"))))</f>
        <v/>
      </c>
      <c r="H21" s="11">
        <f>IF(OR($B21="",$D21=""),"",ROUND($D21-IF($E21="",0,$E21),3))</f>
        <v/>
      </c>
      <c r="I21" s="16" t="n"/>
    </row>
    <row r="23">
      <c r="A23" s="18" t="n"/>
      <c r="B23" s="19" t="inlineStr">
        <is>
          <t>ИТОГО</t>
        </is>
      </c>
      <c r="C23" s="18" t="n"/>
      <c r="D23" s="20">
        <f>ROUND(SUM(D12:D21),3)</f>
        <v/>
      </c>
      <c r="E23" s="20">
        <f>ROUND(SUM(E12:E21),3)</f>
        <v/>
      </c>
      <c r="F23" s="21">
        <f>IFERROR(ROUND($E$23/$D$23,4),"")</f>
        <v/>
      </c>
      <c r="G23" s="19">
        <f>IF($F$23="","",IF($F$23&gt;1,"перегруз",IF($F$23&gt;0.9,"на пределе","резерв")))</f>
        <v/>
      </c>
      <c r="H23" s="18" t="n"/>
      <c r="I23" s="18" t="n"/>
    </row>
    <row r="25">
      <c r="B25" s="25" t="inlineStr">
        <is>
          <t>Итоговая загрузка по всем центрам — сводная цифра: перегруз на одном участке не компенсируется резервом на другом. Смотрите статус по каждому центру, а не только итог.</t>
        </is>
      </c>
    </row>
    <row r="26"/>
    <row r="27"/>
  </sheetData>
  <mergeCells count="1">
    <mergeCell ref="B25:H27"/>
  </mergeCells>
  <conditionalFormatting sqref="G12:G21">
    <cfRule type="expression" priority="1" dxfId="0" stopIfTrue="0">
      <formula>$G12="перегруз"</formula>
    </cfRule>
    <cfRule type="expression" priority="2" dxfId="2" stopIfTrue="0">
      <formula>$G12="на пределе"</formula>
    </cfRule>
    <cfRule type="expression" priority="3" dxfId="1" stopIfTrue="0">
      <formula>$G12="резерв"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0"/>
  <sheetViews>
    <sheetView showGridLines="0" workbookViewId="0">
      <selection activeCell="A1" sqref="A1"/>
    </sheetView>
  </sheetViews>
  <sheetFormatPr baseColWidth="8" defaultRowHeight="15"/>
  <cols>
    <col width="20" customWidth="1" min="2" max="2"/>
    <col width="32" customWidth="1" min="4" max="4"/>
    <col width="30" customWidth="1" min="6" max="6"/>
  </cols>
  <sheetData>
    <row r="2">
      <c r="B2" s="30" t="inlineStr">
        <is>
          <t>СПРАВОЧНИКИ</t>
        </is>
      </c>
    </row>
    <row r="3">
      <c r="B3" s="31" t="inlineStr">
        <is>
          <t>Единицы измерения, продукция и производственные центры — чтобы названия совпадали во всех листах.</t>
        </is>
      </c>
    </row>
    <row r="4">
      <c r="B4" s="32" t="inlineStr">
        <is>
          <t>Единица измерения</t>
        </is>
      </c>
      <c r="D4" s="32" t="inlineStr">
        <is>
          <t>Продукция</t>
        </is>
      </c>
      <c r="F4" s="32" t="inlineStr">
        <is>
          <t>Производственный центр</t>
        </is>
      </c>
    </row>
    <row r="5">
      <c r="B5" s="33" t="inlineStr">
        <is>
          <t>шт.</t>
        </is>
      </c>
      <c r="D5" s="33" t="inlineStr">
        <is>
          <t>Корпус редуктора Р-100</t>
        </is>
      </c>
      <c r="F5" s="34" t="inlineStr">
        <is>
          <t>Линия лазерной резки</t>
        </is>
      </c>
    </row>
    <row r="6">
      <c r="B6" s="33" t="inlineStr">
        <is>
          <t>компл.</t>
        </is>
      </c>
      <c r="D6" s="33" t="inlineStr">
        <is>
          <t>Крышка редуктора Р-100</t>
        </is>
      </c>
      <c r="F6" s="34" t="inlineStr">
        <is>
          <t>Линия гибки и сварки</t>
        </is>
      </c>
    </row>
    <row r="7">
      <c r="B7" s="33" t="inlineStr">
        <is>
          <t>партия</t>
        </is>
      </c>
      <c r="D7" s="33" t="inlineStr">
        <is>
          <t>Вал-шестерня ВШ-20</t>
        </is>
      </c>
      <c r="F7" s="34" t="inlineStr">
        <is>
          <t>Сборочный участок</t>
        </is>
      </c>
    </row>
    <row r="8">
      <c r="B8" s="33" t="inlineStr">
        <is>
          <t>т</t>
        </is>
      </c>
      <c r="D8" s="33" t="inlineStr">
        <is>
          <t>Кронштейн К-14</t>
        </is>
      </c>
      <c r="F8" s="34" t="inlineStr">
        <is>
          <t>Окрасочная камера</t>
        </is>
      </c>
    </row>
    <row r="9">
      <c r="B9" s="33" t="inlineStr">
        <is>
          <t>кг</t>
        </is>
      </c>
      <c r="D9" s="33" t="inlineStr">
        <is>
          <t>Плита основания П-3</t>
        </is>
      </c>
    </row>
    <row r="10">
      <c r="B10" s="33" t="inlineStr">
        <is>
          <t>м</t>
        </is>
      </c>
    </row>
    <row r="11">
      <c r="B11" s="33" t="inlineStr">
        <is>
          <t>м²</t>
        </is>
      </c>
    </row>
    <row r="12">
      <c r="B12" s="33" t="inlineStr">
        <is>
          <t>м³</t>
        </is>
      </c>
    </row>
    <row r="13">
      <c r="B13" s="33" t="inlineStr">
        <is>
          <t>л</t>
        </is>
      </c>
    </row>
    <row r="14">
      <c r="B14" s="33" t="inlineStr">
        <is>
          <t>упак.</t>
        </is>
      </c>
    </row>
    <row r="15">
      <c r="B15" s="33" t="inlineStr">
        <is>
          <t>паллета</t>
        </is>
      </c>
    </row>
    <row r="16">
      <c r="B16" s="33" t="inlineStr">
        <is>
          <t>блок</t>
        </is>
      </c>
    </row>
    <row r="18">
      <c r="B18" s="25" t="inlineStr">
        <is>
          <t>Загрузка центров вносится в тех же единицах, что и «доступно»: если фонд времени в нормо-часах, то и потребность должна быть в нормо-часах. Смешивать часы и штуки в одной колонке нельзя — процент загрузки получится бессмысленным.</t>
        </is>
      </c>
    </row>
    <row r="19"/>
    <row r="20"/>
  </sheetData>
  <mergeCells count="1">
    <mergeCell ref="B18:F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26" t="inlineStr">
        <is>
          <t>КАК ПОЛЬЗОВАТЬСЯ ШАБЛОНОМ</t>
        </is>
      </c>
    </row>
    <row r="4" ht="18" customHeight="1">
      <c r="B4" s="35" t="inlineStr">
        <is>
          <t>Шаг 1. Внесите продукцию и цены</t>
        </is>
      </c>
    </row>
    <row r="5" ht="30" customHeight="1">
      <c r="B5" s="36" t="inlineStr">
        <is>
          <t>На листе «Выпуск» укажите наименование, единицу измерения, цену за единицу и план выпуска за период по каждой позиции.</t>
        </is>
      </c>
    </row>
    <row r="6" ht="18" customHeight="1">
      <c r="B6" s="35" t="inlineStr">
        <is>
          <t>Шаг 2. Распределите план по неделям</t>
        </is>
      </c>
    </row>
    <row r="7" ht="30" customHeight="1">
      <c r="B7" s="36" t="inlineStr">
        <is>
          <t>В колонках «План: нед. 1…4» поставьте объёмы по неделям. Колонка «Расхождение» покажет, полностью ли распределён план периода: она должна быть нулевой.</t>
        </is>
      </c>
    </row>
    <row r="8" ht="18" customHeight="1">
      <c r="B8" s="35" t="inlineStr">
        <is>
          <t>Шаг 3. Вносите факт по неделям</t>
        </is>
      </c>
    </row>
    <row r="9" ht="30" customHeight="1">
      <c r="B9" s="36" t="inlineStr">
        <is>
          <t>Факт заносится в колонки «Факт: нед. 1…4» по мере закрытия недели. Выполнение и отклонение считаются автоматически, недовыполнение подсвечивается.</t>
        </is>
      </c>
    </row>
    <row r="10" ht="18" customHeight="1">
      <c r="B10" s="35" t="inlineStr">
        <is>
          <t>Шаг 4. Проверьте загрузку центров</t>
        </is>
      </c>
    </row>
    <row r="11" ht="30" customHeight="1">
      <c r="B11" s="36" t="inlineStr">
        <is>
          <t>На листе «Мощность» сопоставьте фонд времени каждого участка с потребностью по плану. Статус «перегруз» означает, что план физически не выполнить без сдвига или дополнительной смены.</t>
        </is>
      </c>
    </row>
    <row r="12" ht="18" customHeight="1">
      <c r="B12" s="35" t="inlineStr">
        <is>
          <t>Шаг 5. Сверяйте деньги</t>
        </is>
      </c>
    </row>
    <row r="13" ht="30" customHeight="1">
      <c r="B13" s="36" t="inlineStr">
        <is>
          <t>Колонка «План в деньгах» переводит план выпуска в стоимость по цене за единицу: удобно сравнивать план с выручкой и с себестоимостью.</t>
        </is>
      </c>
    </row>
    <row r="14" ht="18" customHeight="1">
      <c r="B14" s="35" t="inlineStr">
        <is>
          <t>Шаг 6. Пересматривайте план по факту</t>
        </is>
      </c>
    </row>
    <row r="15" ht="30" customHeight="1">
      <c r="B15" s="36" t="inlineStr">
        <is>
          <t>Если неделя закрыта с недовыполнением, план следующих недель нужно пересматривать осознанно: иначе «план» перестаёт означать что-либо и по нему нельзя принимать решения.</t>
        </is>
      </c>
    </row>
    <row r="16" ht="18" customHeight="1">
      <c r="B16" s="35" t="inlineStr">
        <is>
          <t>Что проверить перед использованием</t>
        </is>
      </c>
    </row>
    <row r="17" ht="45" customHeight="1">
      <c r="B17" s="36" t="inlineStr">
        <is>
          <t>— единицы измерения и цены соответствуют учёту;
— сумма недель равна плану периода (колонка «Расхождение» = 0);
— загрузка центров внесена в тех же единицах, что и доступный фонд времени;
— факт вносится в ту же неделю, в которую выпуск состоялся, а не по дате отгрузки.</t>
        </is>
      </c>
    </row>
    <row r="18" ht="18" customHeight="1">
      <c r="B18" s="35" t="inlineStr">
        <is>
          <t>Границы шаблона</t>
        </is>
      </c>
    </row>
    <row r="19" ht="45" customHeight="1">
      <c r="B19" s="36" t="inlineStr">
        <is>
          <t>Шаблон ведёт план-график выпуска и загрузку центров в управленческих целях. Он не оптимизирует расписание, не учитывает переналадки, партии запуска и технологические маршруты — это задача систем планирования производства. Шаблон показывает, сходится ли план с мощностью и с фактом.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2026-09-15T16:53:37Z</dcterms:created>
  <dcterms:modified xsi:type="dcterms:W3CDTF">2026-09-15T16:53:37Z</dcterms:modified>
</cp:coreProperties>
</file>