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График" sheetId="1" state="visible" r:id="rId1"/>
    <sheet name="Освоение" sheetId="2" state="visible" r:id="rId2"/>
    <sheet name="Справочники" sheetId="3" state="visible" r:id="rId3"/>
    <sheet name="Инструкция" sheetId="4" state="visible" r:id="rId4"/>
  </sheets>
  <definedNames>
    <definedName name="_xlnm.Print_Area" localSheetId="0">'График'!$A$1:$L$65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DD.MM"/>
    <numFmt numFmtId="167" formatCode="#,##0.###;-#,##0.###;;@"/>
    <numFmt numFmtId="168" formatCode="0.0%"/>
    <numFmt numFmtId="169" formatCode="#,##0.00;-#,##0.00"/>
  </numFmts>
  <fonts count="23">
    <font>
      <name val="Calibri"/>
      <family val="2"/>
      <color theme="1"/>
      <sz val="11"/>
      <scheme val="minor"/>
    </font>
    <font>
      <b val="1"/>
      <color rgb="FF0B2545"/>
      <sz val="20"/>
    </font>
    <font>
      <color rgb="FF415C86"/>
      <sz val="11"/>
    </font>
    <font>
      <i val="1"/>
      <color rgb="FF14454E"/>
      <sz val="11"/>
    </font>
    <font>
      <b val="1"/>
      <color rgb="FF415C86"/>
      <sz val="11"/>
    </font>
    <font>
      <sz val="11"/>
    </font>
    <font>
      <b val="1"/>
      <color rgb="FF0B2545"/>
      <sz val="11"/>
    </font>
    <font>
      <b val="1"/>
      <color rgb="FFFFFFFF"/>
      <sz val="10"/>
    </font>
    <font>
      <b val="1"/>
      <color rgb="FFFFFFFF"/>
      <sz val="8"/>
    </font>
    <font>
      <b val="1"/>
      <color rgb="FF415C86"/>
      <sz val="9"/>
    </font>
    <font>
      <b val="1"/>
      <sz val="10"/>
    </font>
    <font>
      <b val="1"/>
      <color rgb="FF0B2545"/>
    </font>
    <font>
      <color rgb="FF0B2545"/>
    </font>
    <font>
      <b val="1"/>
      <color rgb="FF14454E"/>
    </font>
    <font>
      <i val="1"/>
      <color rgb="FF415C86"/>
      <sz val="10"/>
    </font>
    <font>
      <b val="1"/>
      <color rgb="FF0B2545"/>
      <sz val="18"/>
    </font>
    <font>
      <i val="1"/>
      <color rgb="FF14454E"/>
      <sz val="10"/>
    </font>
    <font>
      <b val="1"/>
      <color rgb="FF0B2545"/>
      <sz val="12"/>
    </font>
    <font>
      <b val="1"/>
      <color rgb="FF0B2545"/>
      <sz val="16"/>
    </font>
    <font>
      <color rgb="FF415C86"/>
      <sz val="10"/>
    </font>
    <font>
      <color rgb="FF33475B"/>
      <sz val="10"/>
    </font>
    <font>
      <b val="1"/>
      <color rgb="FF14454E"/>
      <sz val="10"/>
    </font>
    <font>
      <color rgb="FF33475B"/>
      <sz val="11"/>
    </font>
  </fonts>
  <fills count="5">
    <fill>
      <patternFill/>
    </fill>
    <fill>
      <patternFill patternType="gray125"/>
    </fill>
    <fill>
      <patternFill patternType="solid">
        <fgColor rgb="FFFFFDF5"/>
      </patternFill>
    </fill>
    <fill>
      <patternFill patternType="solid">
        <fgColor rgb="FF14454E"/>
      </patternFill>
    </fill>
    <fill>
      <patternFill patternType="solid">
        <fgColor rgb="FFF3E9DC"/>
      </patternFill>
    </fill>
  </fills>
  <borders count="6">
    <border>
      <left/>
      <right/>
      <top/>
      <bottom/>
      <diagonal/>
    </border>
    <border>
      <left style="thin">
        <color rgb="FFBFCEDD"/>
      </left>
      <right style="thin">
        <color rgb="FFBFCEDD"/>
      </right>
      <top style="thin">
        <color rgb="FFBFCEDD"/>
      </top>
      <bottom style="thin">
        <color rgb="FFBFCEDD"/>
      </bottom>
    </border>
    <border>
      <left/>
      <right/>
      <top style="thin">
        <color rgb="FFBFCEDD"/>
      </top>
      <bottom/>
      <diagonal/>
    </border>
    <border>
      <left/>
      <right style="thin">
        <color rgb="FFBFCEDD"/>
      </right>
      <top style="thin">
        <color rgb="FFBFCEDD"/>
      </top>
      <bottom/>
      <diagonal/>
    </border>
    <border>
      <left/>
      <right/>
      <top style="thin">
        <color rgb="FFBFCEDD"/>
      </top>
      <bottom style="thin">
        <color rgb="FFBFCEDD"/>
      </bottom>
      <diagonal/>
    </border>
    <border>
      <left/>
      <right style="thin">
        <color rgb="FFBFCEDD"/>
      </right>
      <top style="thin">
        <color rgb="FFBFCEDD"/>
      </top>
      <bottom style="thin">
        <color rgb="FFBFCEDD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6" fillId="2" borderId="1" pivotButton="0" quotePrefix="0" xfId="0"/>
    <xf numFmtId="165" fontId="5" fillId="2" borderId="1" pivotButton="0" quotePrefix="0" xfId="0"/>
    <xf numFmtId="0" fontId="9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166" fontId="8" fillId="3" borderId="1" applyAlignment="1" pivotButton="0" quotePrefix="0" xfId="0">
      <alignment horizontal="center" vertical="center"/>
    </xf>
    <xf numFmtId="0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165" fontId="0" fillId="0" borderId="1" pivotButton="0" quotePrefix="0" xfId="0"/>
    <xf numFmtId="0" fontId="10" fillId="0" borderId="1" pivotButton="0" quotePrefix="0" xfId="0"/>
    <xf numFmtId="165" fontId="0" fillId="2" borderId="1" pivotButton="0" quotePrefix="0" xfId="0"/>
    <xf numFmtId="167" fontId="0" fillId="2" borderId="1" pivotButton="0" quotePrefix="0" xfId="0"/>
    <xf numFmtId="0" fontId="0" fillId="2" borderId="1" pivotButton="0" quotePrefix="0" xfId="0"/>
    <xf numFmtId="0" fontId="0" fillId="4" borderId="1" pivotButton="0" quotePrefix="0" xfId="0"/>
    <xf numFmtId="0" fontId="11" fillId="4" borderId="1" pivotButton="0" quotePrefix="0" xfId="0"/>
    <xf numFmtId="167" fontId="0" fillId="4" borderId="1" pivotButton="0" quotePrefix="0" xfId="0"/>
    <xf numFmtId="0" fontId="12" fillId="4" borderId="1" pivotButton="0" quotePrefix="0" xfId="0"/>
    <xf numFmtId="168" fontId="0" fillId="4" borderId="1" pivotButton="0" quotePrefix="0" xfId="0"/>
    <xf numFmtId="167" fontId="13" fillId="4" borderId="1" pivotButton="0" quotePrefix="0" xfId="0"/>
    <xf numFmtId="0" fontId="14" fillId="0" borderId="0" applyAlignment="1" pivotButton="0" quotePrefix="0" xfId="0">
      <alignment vertical="top" wrapText="1"/>
    </xf>
    <xf numFmtId="0" fontId="15" fillId="0" borderId="0" pivotButton="0" quotePrefix="0" xfId="0"/>
    <xf numFmtId="0" fontId="16" fillId="0" borderId="0" pivotButton="0" quotePrefix="0" xfId="0"/>
    <xf numFmtId="169" fontId="0" fillId="0" borderId="1" pivotButton="0" quotePrefix="0" xfId="0"/>
    <xf numFmtId="169" fontId="0" fillId="2" borderId="1" pivotButton="0" quotePrefix="0" xfId="0"/>
    <xf numFmtId="0" fontId="17" fillId="4" borderId="1" pivotButton="0" quotePrefix="0" xfId="0"/>
    <xf numFmtId="169" fontId="17" fillId="4" borderId="1" pivotButton="0" quotePrefix="0" xfId="0"/>
    <xf numFmtId="0" fontId="13" fillId="4" borderId="1" pivotButton="0" quotePrefix="0" xfId="0"/>
    <xf numFmtId="168" fontId="13" fillId="4" borderId="1" pivotButton="0" quotePrefix="0" xfId="0"/>
    <xf numFmtId="0" fontId="18" fillId="0" borderId="0" pivotButton="0" quotePrefix="0" xfId="0"/>
    <xf numFmtId="0" fontId="19" fillId="0" borderId="0" pivotButton="0" quotePrefix="0" xfId="0"/>
    <xf numFmtId="0" fontId="7" fillId="3" borderId="1" pivotButton="0" quotePrefix="0" xfId="0"/>
    <xf numFmtId="0" fontId="20" fillId="0" borderId="0" pivotButton="0" quotePrefix="0" xfId="0"/>
    <xf numFmtId="0" fontId="21" fillId="0" borderId="0" pivotButton="0" quotePrefix="0" xfId="0"/>
    <xf numFmtId="0" fontId="6" fillId="0" borderId="0" applyAlignment="1" pivotButton="0" quotePrefix="0" xfId="0">
      <alignment vertical="top" wrapText="1"/>
    </xf>
    <xf numFmtId="0" fontId="22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FFFC5C19"/>
        </patternFill>
      </fill>
    </dxf>
    <dxf>
      <fill>
        <patternFill patternType="solid">
          <fgColor rgb="FFB9D2F7"/>
        </patternFill>
      </fill>
    </dxf>
    <dxf>
      <fill>
        <patternFill patternType="solid">
          <fgColor rgb="FFFDE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L69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6" customWidth="1" min="2" max="2"/>
    <col width="10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3" customWidth="1" min="10" max="10"/>
    <col width="12" customWidth="1" min="11" max="11"/>
    <col width="15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3.6" customWidth="1" min="35" max="35"/>
    <col width="3.6" customWidth="1" min="36" max="36"/>
    <col width="3.6" customWidth="1" min="37" max="37"/>
    <col width="3.6" customWidth="1" min="38" max="38"/>
  </cols>
  <sheetData>
    <row r="2">
      <c r="B2" s="1" t="inlineStr">
        <is>
          <t>ГРАФИК ПРОИЗВОДСТВА РАБОТ</t>
        </is>
      </c>
    </row>
    <row r="3">
      <c r="B3" s="2" t="inlineStr">
        <is>
          <t>Календарный план: даты начала и окончания, длительность, готовность, статус и диаграмма Ганта по неделям</t>
        </is>
      </c>
    </row>
    <row r="4">
      <c r="B4" s="3" t="inlineStr">
        <is>
          <t>Заполняются только жёлтые поля. Статус считается по дате отчёта, а не по сегодняшнему дню, — так его можно пересчитать на любую дату.</t>
        </is>
      </c>
    </row>
    <row r="5">
      <c r="B5" s="4" t="inlineStr">
        <is>
          <t>Объект</t>
        </is>
      </c>
      <c r="C5" s="5" t="inlineStr">
        <is>
          <t>Корпус 3, фундаменты и каркас</t>
        </is>
      </c>
      <c r="D5" s="6" t="n"/>
      <c r="E5" s="6" t="n"/>
      <c r="F5" s="7" t="n"/>
    </row>
    <row r="6">
      <c r="B6" s="4" t="inlineStr">
        <is>
          <t>Дата отчёта</t>
        </is>
      </c>
      <c r="C6" s="8" t="n">
        <v>46295</v>
      </c>
      <c r="D6" s="6" t="n"/>
      <c r="E6" s="6" t="n"/>
      <c r="F6" s="7" t="n"/>
    </row>
    <row r="7">
      <c r="B7" s="4" t="inlineStr">
        <is>
          <t>Плановое окончание по договору</t>
        </is>
      </c>
      <c r="C7" s="9" t="n">
        <v>46356</v>
      </c>
      <c r="D7" s="6" t="n"/>
      <c r="E7" s="6" t="n"/>
      <c r="F7" s="7" t="n"/>
    </row>
    <row r="10">
      <c r="M10" s="10" t="inlineStr">
        <is>
          <t>ДИАГРАММА ГАНТА ПО НЕДЕЛЯМ (начало недели указано в шапке):</t>
        </is>
      </c>
    </row>
    <row r="11" ht="34" customHeight="1">
      <c r="A11" s="11" t="inlineStr">
        <is>
          <t>№</t>
        </is>
      </c>
      <c r="B11" s="11" t="inlineStr">
        <is>
          <t>Наименование работ</t>
        </is>
      </c>
      <c r="C11" s="11" t="inlineStr">
        <is>
          <t>Ед. изм.</t>
        </is>
      </c>
      <c r="D11" s="11" t="inlineStr">
        <is>
          <t>Объём по смете</t>
        </is>
      </c>
      <c r="E11" s="11" t="inlineStr">
        <is>
          <t>Выполнено</t>
        </is>
      </c>
      <c r="F11" s="11" t="inlineStr">
        <is>
          <t>Готовность</t>
        </is>
      </c>
      <c r="G11" s="11" t="inlineStr">
        <is>
          <t>Начало</t>
        </is>
      </c>
      <c r="H11" s="11" t="inlineStr">
        <is>
          <t>Окончание</t>
        </is>
      </c>
      <c r="I11" s="11" t="inlineStr">
        <is>
          <t>Длит., дн.</t>
        </is>
      </c>
      <c r="J11" s="11" t="inlineStr">
        <is>
          <t>Факт окончания</t>
        </is>
      </c>
      <c r="K11" s="11" t="inlineStr">
        <is>
          <t>Отклон., дн.</t>
        </is>
      </c>
      <c r="L11" s="11" t="inlineStr">
        <is>
          <t>Статус</t>
        </is>
      </c>
      <c r="M11" s="12" t="n">
        <v>46265</v>
      </c>
      <c r="N11" s="12" t="n">
        <v>46272</v>
      </c>
      <c r="O11" s="12" t="n">
        <v>46279</v>
      </c>
      <c r="P11" s="12" t="n">
        <v>46286</v>
      </c>
      <c r="Q11" s="12" t="n">
        <v>46293</v>
      </c>
      <c r="R11" s="12" t="n">
        <v>46300</v>
      </c>
      <c r="S11" s="12" t="n">
        <v>46307</v>
      </c>
      <c r="T11" s="12" t="n">
        <v>46314</v>
      </c>
      <c r="U11" s="12" t="n">
        <v>46321</v>
      </c>
      <c r="V11" s="12" t="n">
        <v>46328</v>
      </c>
      <c r="W11" s="12" t="n">
        <v>46335</v>
      </c>
      <c r="X11" s="12" t="n">
        <v>46342</v>
      </c>
      <c r="Y11" s="12" t="n">
        <v>46349</v>
      </c>
      <c r="Z11" s="12" t="n">
        <v>46356</v>
      </c>
      <c r="AA11" s="12" t="n">
        <v>46363</v>
      </c>
      <c r="AB11" s="12" t="n">
        <v>46370</v>
      </c>
      <c r="AC11" s="12" t="n">
        <v>46377</v>
      </c>
      <c r="AD11" s="12" t="n">
        <v>46384</v>
      </c>
      <c r="AE11" s="12" t="n">
        <v>46391</v>
      </c>
      <c r="AF11" s="12" t="n">
        <v>46398</v>
      </c>
      <c r="AG11" s="12" t="n">
        <v>46405</v>
      </c>
      <c r="AH11" s="12" t="n">
        <v>46412</v>
      </c>
      <c r="AI11" s="12" t="n">
        <v>46419</v>
      </c>
      <c r="AJ11" s="12" t="n">
        <v>46426</v>
      </c>
      <c r="AK11" s="12" t="n">
        <v>46433</v>
      </c>
      <c r="AL11" s="12" t="n">
        <v>46440</v>
      </c>
    </row>
    <row r="12">
      <c r="A12" s="13" t="n">
        <v>1</v>
      </c>
      <c r="B12" s="13" t="inlineStr">
        <is>
          <t>Расчистка территории от кустарника и мелколесья</t>
        </is>
      </c>
      <c r="C12" s="13" t="inlineStr">
        <is>
          <t>100 м²</t>
        </is>
      </c>
      <c r="D12" s="14" t="n">
        <v>12</v>
      </c>
      <c r="E12" s="14" t="n">
        <v>12</v>
      </c>
      <c r="F12" s="15">
        <f>IF($D12="","",IFERROR($E12/$D12,0))</f>
        <v/>
      </c>
      <c r="G12" s="16" t="n">
        <v>46266</v>
      </c>
      <c r="H12" s="16" t="n">
        <v>46270</v>
      </c>
      <c r="I12" s="14">
        <f>IF(OR($G12="",$H12=""),"",$H12-$G12+1)</f>
        <v/>
      </c>
      <c r="J12" s="16" t="n">
        <v>46269</v>
      </c>
      <c r="K12" s="14">
        <f>IF(OR($H12="",$J12=""),"",$J12-$H12)</f>
        <v/>
      </c>
      <c r="L12" s="17">
        <f>IF(OR($G12="",$H12=""),"",IF($F12&gt;=1,"завершено",IF($J12&lt;&gt;"","завершено",IF($C$6&gt;$H12,"просрочено",IF($C$6&lt;$G12,"не начато","в работе")))))</f>
        <v/>
      </c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 t="n"/>
      <c r="AH12" s="13" t="n"/>
      <c r="AI12" s="13" t="n"/>
      <c r="AJ12" s="13" t="n"/>
      <c r="AK12" s="13" t="n"/>
      <c r="AL12" s="13" t="n"/>
    </row>
    <row r="13">
      <c r="A13" s="13" t="n">
        <v>2</v>
      </c>
      <c r="B13" s="13" t="inlineStr">
        <is>
          <t>Разработка грунта экскаватором в отвал</t>
        </is>
      </c>
      <c r="C13" s="13" t="inlineStr">
        <is>
          <t>100 м³</t>
        </is>
      </c>
      <c r="D13" s="14" t="n">
        <v>4.5</v>
      </c>
      <c r="E13" s="14" t="n">
        <v>4.5</v>
      </c>
      <c r="F13" s="15">
        <f>IF($D13="","",IFERROR($E13/$D13,0))</f>
        <v/>
      </c>
      <c r="G13" s="16" t="n">
        <v>46271</v>
      </c>
      <c r="H13" s="16" t="n">
        <v>46275</v>
      </c>
      <c r="I13" s="14">
        <f>IF(OR($G13="",$H13=""),"",$H13-$G13+1)</f>
        <v/>
      </c>
      <c r="J13" s="16" t="n">
        <v>46275</v>
      </c>
      <c r="K13" s="14">
        <f>IF(OR($H13="",$J13=""),"",$J13-$H13)</f>
        <v/>
      </c>
      <c r="L13" s="17">
        <f>IF(OR($G13="",$H13=""),"",IF($F13&gt;=1,"завершено",IF($J13&lt;&gt;"","завершено",IF($C$6&gt;$H13,"просрочено",IF($C$6&lt;$G13,"не начато","в работе")))))</f>
        <v/>
      </c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 t="n"/>
      <c r="AH13" s="13" t="n"/>
      <c r="AI13" s="13" t="n"/>
      <c r="AJ13" s="13" t="n"/>
      <c r="AK13" s="13" t="n"/>
      <c r="AL13" s="13" t="n"/>
    </row>
    <row r="14">
      <c r="A14" s="13" t="n">
        <v>3</v>
      </c>
      <c r="B14" s="13" t="inlineStr">
        <is>
          <t>Устройство бетонной подготовки</t>
        </is>
      </c>
      <c r="C14" s="13" t="inlineStr">
        <is>
          <t>м³</t>
        </is>
      </c>
      <c r="D14" s="14" t="n">
        <v>18</v>
      </c>
      <c r="E14" s="14" t="n">
        <v>18</v>
      </c>
      <c r="F14" s="15">
        <f>IF($D14="","",IFERROR($E14/$D14,0))</f>
        <v/>
      </c>
      <c r="G14" s="16" t="n">
        <v>46276</v>
      </c>
      <c r="H14" s="16" t="n">
        <v>46280</v>
      </c>
      <c r="I14" s="14">
        <f>IF(OR($G14="",$H14=""),"",$H14-$G14+1)</f>
        <v/>
      </c>
      <c r="J14" s="16" t="n">
        <v>46279</v>
      </c>
      <c r="K14" s="14">
        <f>IF(OR($H14="",$J14=""),"",$J14-$H14)</f>
        <v/>
      </c>
      <c r="L14" s="17">
        <f>IF(OR($G14="",$H14=""),"",IF($F14&gt;=1,"завершено",IF($J14&lt;&gt;"","завершено",IF($C$6&gt;$H14,"просрочено",IF($C$6&lt;$G14,"не начато","в работе")))))</f>
        <v/>
      </c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 t="n"/>
      <c r="AH14" s="13" t="n"/>
      <c r="AI14" s="13" t="n"/>
      <c r="AJ14" s="13" t="n"/>
      <c r="AK14" s="13" t="n"/>
      <c r="AL14" s="13" t="n"/>
    </row>
    <row r="15">
      <c r="A15" s="13" t="n">
        <v>4</v>
      </c>
      <c r="B15" s="13" t="inlineStr">
        <is>
          <t>Армирование фундаментных плит</t>
        </is>
      </c>
      <c r="C15" s="13" t="inlineStr">
        <is>
          <t>т</t>
        </is>
      </c>
      <c r="D15" s="14" t="n">
        <v>34</v>
      </c>
      <c r="E15" s="14" t="n">
        <v>34</v>
      </c>
      <c r="F15" s="15">
        <f>IF($D15="","",IFERROR($E15/$D15,0))</f>
        <v/>
      </c>
      <c r="G15" s="16" t="n">
        <v>46279</v>
      </c>
      <c r="H15" s="16" t="n">
        <v>46287</v>
      </c>
      <c r="I15" s="14">
        <f>IF(OR($G15="",$H15=""),"",$H15-$G15+1)</f>
        <v/>
      </c>
      <c r="J15" s="16" t="n">
        <v>46288</v>
      </c>
      <c r="K15" s="14">
        <f>IF(OR($H15="",$J15=""),"",$J15-$H15)</f>
        <v/>
      </c>
      <c r="L15" s="17">
        <f>IF(OR($G15="",$H15=""),"",IF($F15&gt;=1,"завершено",IF($J15&lt;&gt;"","завершено",IF($C$6&gt;$H15,"просрочено",IF($C$6&lt;$G15,"не начато","в работе")))))</f>
        <v/>
      </c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 t="n"/>
      <c r="AH15" s="13" t="n"/>
      <c r="AI15" s="13" t="n"/>
      <c r="AJ15" s="13" t="n"/>
      <c r="AK15" s="13" t="n"/>
      <c r="AL15" s="13" t="n"/>
    </row>
    <row r="16">
      <c r="A16" s="13" t="n">
        <v>5</v>
      </c>
      <c r="B16" s="13" t="inlineStr">
        <is>
          <t>Устройство фундаментных плит железобетонных</t>
        </is>
      </c>
      <c r="C16" s="13" t="inlineStr">
        <is>
          <t>м³</t>
        </is>
      </c>
      <c r="D16" s="14" t="n">
        <v>96</v>
      </c>
      <c r="E16" s="14" t="n">
        <v>80</v>
      </c>
      <c r="F16" s="15">
        <f>IF($D16="","",IFERROR($E16/$D16,0))</f>
        <v/>
      </c>
      <c r="G16" s="16" t="n">
        <v>46285</v>
      </c>
      <c r="H16" s="16" t="n">
        <v>46293</v>
      </c>
      <c r="I16" s="14">
        <f>IF(OR($G16="",$H16=""),"",$H16-$G16+1)</f>
        <v/>
      </c>
      <c r="J16" s="18" t="n"/>
      <c r="K16" s="14">
        <f>IF(OR($H16="",$J16=""),"",$J16-$H16)</f>
        <v/>
      </c>
      <c r="L16" s="17">
        <f>IF(OR($G16="",$H16=""),"",IF($F16&gt;=1,"завершено",IF($J16&lt;&gt;"","завершено",IF($C$6&gt;$H16,"просрочено",IF($C$6&lt;$G16,"не начато","в работе")))))</f>
        <v/>
      </c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 t="n"/>
      <c r="AH16" s="13" t="n"/>
      <c r="AI16" s="13" t="n"/>
      <c r="AJ16" s="13" t="n"/>
      <c r="AK16" s="13" t="n"/>
      <c r="AL16" s="13" t="n"/>
    </row>
    <row r="17">
      <c r="A17" s="13" t="n">
        <v>6</v>
      </c>
      <c r="B17" s="13" t="inlineStr">
        <is>
          <t>Гидроизоляция фундаментов обмазочная</t>
        </is>
      </c>
      <c r="C17" s="13" t="inlineStr">
        <is>
          <t>100 м²</t>
        </is>
      </c>
      <c r="D17" s="14" t="n">
        <v>8.4</v>
      </c>
      <c r="E17" s="14" t="n">
        <v>5</v>
      </c>
      <c r="F17" s="15">
        <f>IF($D17="","",IFERROR($E17/$D17,0))</f>
        <v/>
      </c>
      <c r="G17" s="16" t="n">
        <v>46294</v>
      </c>
      <c r="H17" s="16" t="n">
        <v>46297</v>
      </c>
      <c r="I17" s="14">
        <f>IF(OR($G17="",$H17=""),"",$H17-$G17+1)</f>
        <v/>
      </c>
      <c r="J17" s="18" t="n"/>
      <c r="K17" s="14">
        <f>IF(OR($H17="",$J17=""),"",$J17-$H17)</f>
        <v/>
      </c>
      <c r="L17" s="17">
        <f>IF(OR($G17="",$H17=""),"",IF($F17&gt;=1,"завершено",IF($J17&lt;&gt;"","завершено",IF($C$6&gt;$H17,"просрочено",IF($C$6&lt;$G17,"не начато","в работе")))))</f>
        <v/>
      </c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 t="n"/>
      <c r="AH17" s="13" t="n"/>
      <c r="AI17" s="13" t="n"/>
      <c r="AJ17" s="13" t="n"/>
      <c r="AK17" s="13" t="n"/>
      <c r="AL17" s="13" t="n"/>
    </row>
    <row r="18">
      <c r="A18" s="13" t="n">
        <v>7</v>
      </c>
      <c r="B18" s="13" t="inlineStr">
        <is>
          <t>Обратная засыпка грунта с уплотнением</t>
        </is>
      </c>
      <c r="C18" s="13" t="inlineStr">
        <is>
          <t>100 м³</t>
        </is>
      </c>
      <c r="D18" s="14" t="n">
        <v>30</v>
      </c>
      <c r="E18" s="19" t="n"/>
      <c r="F18" s="15">
        <f>IF($D18="","",IFERROR($E18/$D18,0))</f>
        <v/>
      </c>
      <c r="G18" s="16" t="n">
        <v>46298</v>
      </c>
      <c r="H18" s="16" t="n">
        <v>46301</v>
      </c>
      <c r="I18" s="14">
        <f>IF(OR($G18="",$H18=""),"",$H18-$G18+1)</f>
        <v/>
      </c>
      <c r="J18" s="18" t="n"/>
      <c r="K18" s="14">
        <f>IF(OR($H18="",$J18=""),"",$J18-$H18)</f>
        <v/>
      </c>
      <c r="L18" s="17">
        <f>IF(OR($G18="",$H18=""),"",IF($F18&gt;=1,"завершено",IF($J18&lt;&gt;"","завершено",IF($C$6&gt;$H18,"просрочено",IF($C$6&lt;$G18,"не начато","в работе")))))</f>
        <v/>
      </c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 t="n"/>
      <c r="AH18" s="13" t="n"/>
      <c r="AI18" s="13" t="n"/>
      <c r="AJ18" s="13" t="n"/>
      <c r="AK18" s="13" t="n"/>
      <c r="AL18" s="13" t="n"/>
    </row>
    <row r="19">
      <c r="A19" s="13" t="n">
        <v>8</v>
      </c>
      <c r="B19" s="13" t="inlineStr">
        <is>
          <t>Монтаж колонн железобетонных</t>
        </is>
      </c>
      <c r="C19" s="13" t="inlineStr">
        <is>
          <t>т</t>
        </is>
      </c>
      <c r="D19" s="14" t="n">
        <v>45</v>
      </c>
      <c r="E19" s="19" t="n"/>
      <c r="F19" s="15">
        <f>IF($D19="","",IFERROR($E19/$D19,0))</f>
        <v/>
      </c>
      <c r="G19" s="16" t="n">
        <v>46300</v>
      </c>
      <c r="H19" s="16" t="n">
        <v>46311</v>
      </c>
      <c r="I19" s="14">
        <f>IF(OR($G19="",$H19=""),"",$H19-$G19+1)</f>
        <v/>
      </c>
      <c r="J19" s="18" t="n"/>
      <c r="K19" s="14">
        <f>IF(OR($H19="",$J19=""),"",$J19-$H19)</f>
        <v/>
      </c>
      <c r="L19" s="17">
        <f>IF(OR($G19="",$H19=""),"",IF($F19&gt;=1,"завершено",IF($J19&lt;&gt;"","завершено",IF($C$6&gt;$H19,"просрочено",IF($C$6&lt;$G19,"не начато","в работе")))))</f>
        <v/>
      </c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 t="n"/>
      <c r="AH19" s="13" t="n"/>
      <c r="AI19" s="13" t="n"/>
      <c r="AJ19" s="13" t="n"/>
      <c r="AK19" s="13" t="n"/>
      <c r="AL19" s="13" t="n"/>
    </row>
    <row r="20">
      <c r="A20" s="13" t="n">
        <v>9</v>
      </c>
      <c r="B20" s="13" t="inlineStr">
        <is>
          <t>Кладка стен из блоков</t>
        </is>
      </c>
      <c r="C20" s="13" t="inlineStr">
        <is>
          <t>м³</t>
        </is>
      </c>
      <c r="D20" s="14" t="n">
        <v>210</v>
      </c>
      <c r="E20" s="19" t="n"/>
      <c r="F20" s="15">
        <f>IF($D20="","",IFERROR($E20/$D20,0))</f>
        <v/>
      </c>
      <c r="G20" s="16" t="n">
        <v>46307</v>
      </c>
      <c r="H20" s="16" t="n">
        <v>46325</v>
      </c>
      <c r="I20" s="14">
        <f>IF(OR($G20="",$H20=""),"",$H20-$G20+1)</f>
        <v/>
      </c>
      <c r="J20" s="18" t="n"/>
      <c r="K20" s="14">
        <f>IF(OR($H20="",$J20=""),"",$J20-$H20)</f>
        <v/>
      </c>
      <c r="L20" s="17">
        <f>IF(OR($G20="",$H20=""),"",IF($F20&gt;=1,"завершено",IF($J20&lt;&gt;"","завершено",IF($C$6&gt;$H20,"просрочено",IF($C$6&lt;$G20,"не начато","в работе")))))</f>
        <v/>
      </c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 t="n"/>
      <c r="AH20" s="13" t="n"/>
      <c r="AI20" s="13" t="n"/>
      <c r="AJ20" s="13" t="n"/>
      <c r="AK20" s="13" t="n"/>
      <c r="AL20" s="13" t="n"/>
    </row>
    <row r="21">
      <c r="A21" s="13" t="n">
        <v>10</v>
      </c>
      <c r="B21" s="13" t="inlineStr">
        <is>
          <t>Устройство отмостки с покрытием из асфальтобетона</t>
        </is>
      </c>
      <c r="C21" s="13" t="inlineStr">
        <is>
          <t>100 м²</t>
        </is>
      </c>
      <c r="D21" s="14" t="n">
        <v>12</v>
      </c>
      <c r="E21" s="19" t="n"/>
      <c r="F21" s="15">
        <f>IF($D21="","",IFERROR($E21/$D21,0))</f>
        <v/>
      </c>
      <c r="G21" s="16" t="n">
        <v>46321</v>
      </c>
      <c r="H21" s="16" t="n">
        <v>46325</v>
      </c>
      <c r="I21" s="14">
        <f>IF(OR($G21="",$H21=""),"",$H21-$G21+1)</f>
        <v/>
      </c>
      <c r="J21" s="18" t="n"/>
      <c r="K21" s="14">
        <f>IF(OR($H21="",$J21=""),"",$J21-$H21)</f>
        <v/>
      </c>
      <c r="L21" s="17">
        <f>IF(OR($G21="",$H21=""),"",IF($F21&gt;=1,"завершено",IF($J21&lt;&gt;"","завершено",IF($C$6&gt;$H21,"просрочено",IF($C$6&lt;$G21,"не начато","в работе")))))</f>
        <v/>
      </c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 t="n"/>
      <c r="AH21" s="13" t="n"/>
      <c r="AI21" s="13" t="n"/>
      <c r="AJ21" s="13" t="n"/>
      <c r="AK21" s="13" t="n"/>
      <c r="AL21" s="13" t="n"/>
    </row>
    <row r="22">
      <c r="A22" s="20" t="n"/>
      <c r="B22" s="20" t="n"/>
      <c r="C22" s="20" t="n"/>
      <c r="D22" s="19" t="n"/>
      <c r="E22" s="19" t="n"/>
      <c r="F22" s="15">
        <f>IF($D22="","",IFERROR($E22/$D22,0))</f>
        <v/>
      </c>
      <c r="G22" s="18" t="n"/>
      <c r="H22" s="18" t="n"/>
      <c r="I22" s="14">
        <f>IF(OR($G22="",$H22=""),"",$H22-$G22+1)</f>
        <v/>
      </c>
      <c r="J22" s="18" t="n"/>
      <c r="K22" s="14">
        <f>IF(OR($H22="",$J22=""),"",$J22-$H22)</f>
        <v/>
      </c>
      <c r="L22" s="17">
        <f>IF(OR($G22="",$H22=""),"",IF($F22&gt;=1,"завершено",IF($J22&lt;&gt;"","завершено",IF($C$6&gt;$H22,"просрочено",IF($C$6&lt;$G22,"не начато","в работе")))))</f>
        <v/>
      </c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 t="n"/>
      <c r="AH22" s="13" t="n"/>
      <c r="AI22" s="13" t="n"/>
      <c r="AJ22" s="13" t="n"/>
      <c r="AK22" s="13" t="n"/>
      <c r="AL22" s="13" t="n"/>
    </row>
    <row r="23">
      <c r="A23" s="20" t="n"/>
      <c r="B23" s="20" t="n"/>
      <c r="C23" s="20" t="n"/>
      <c r="D23" s="19" t="n"/>
      <c r="E23" s="19" t="n"/>
      <c r="F23" s="15">
        <f>IF($D23="","",IFERROR($E23/$D23,0))</f>
        <v/>
      </c>
      <c r="G23" s="18" t="n"/>
      <c r="H23" s="18" t="n"/>
      <c r="I23" s="14">
        <f>IF(OR($G23="",$H23=""),"",$H23-$G23+1)</f>
        <v/>
      </c>
      <c r="J23" s="18" t="n"/>
      <c r="K23" s="14">
        <f>IF(OR($H23="",$J23=""),"",$J23-$H23)</f>
        <v/>
      </c>
      <c r="L23" s="17">
        <f>IF(OR($G23="",$H23=""),"",IF($F23&gt;=1,"завершено",IF($J23&lt;&gt;"","завершено",IF($C$6&gt;$H23,"просрочено",IF($C$6&lt;$G23,"не начато","в работе")))))</f>
        <v/>
      </c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 t="n"/>
      <c r="AH23" s="13" t="n"/>
      <c r="AI23" s="13" t="n"/>
      <c r="AJ23" s="13" t="n"/>
      <c r="AK23" s="13" t="n"/>
      <c r="AL23" s="13" t="n"/>
    </row>
    <row r="24">
      <c r="A24" s="20" t="n"/>
      <c r="B24" s="20" t="n"/>
      <c r="C24" s="20" t="n"/>
      <c r="D24" s="19" t="n"/>
      <c r="E24" s="19" t="n"/>
      <c r="F24" s="15">
        <f>IF($D24="","",IFERROR($E24/$D24,0))</f>
        <v/>
      </c>
      <c r="G24" s="18" t="n"/>
      <c r="H24" s="18" t="n"/>
      <c r="I24" s="14">
        <f>IF(OR($G24="",$H24=""),"",$H24-$G24+1)</f>
        <v/>
      </c>
      <c r="J24" s="18" t="n"/>
      <c r="K24" s="14">
        <f>IF(OR($H24="",$J24=""),"",$J24-$H24)</f>
        <v/>
      </c>
      <c r="L24" s="17">
        <f>IF(OR($G24="",$H24=""),"",IF($F24&gt;=1,"завершено",IF($J24&lt;&gt;"","завершено",IF($C$6&gt;$H24,"просрочено",IF($C$6&lt;$G24,"не начато","в работе")))))</f>
        <v/>
      </c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 t="n"/>
      <c r="AH24" s="13" t="n"/>
      <c r="AI24" s="13" t="n"/>
      <c r="AJ24" s="13" t="n"/>
      <c r="AK24" s="13" t="n"/>
      <c r="AL24" s="13" t="n"/>
    </row>
    <row r="25">
      <c r="A25" s="20" t="n"/>
      <c r="B25" s="20" t="n"/>
      <c r="C25" s="20" t="n"/>
      <c r="D25" s="19" t="n"/>
      <c r="E25" s="19" t="n"/>
      <c r="F25" s="15">
        <f>IF($D25="","",IFERROR($E25/$D25,0))</f>
        <v/>
      </c>
      <c r="G25" s="18" t="n"/>
      <c r="H25" s="18" t="n"/>
      <c r="I25" s="14">
        <f>IF(OR($G25="",$H25=""),"",$H25-$G25+1)</f>
        <v/>
      </c>
      <c r="J25" s="18" t="n"/>
      <c r="K25" s="14">
        <f>IF(OR($H25="",$J25=""),"",$J25-$H25)</f>
        <v/>
      </c>
      <c r="L25" s="17">
        <f>IF(OR($G25="",$H25=""),"",IF($F25&gt;=1,"завершено",IF($J25&lt;&gt;"","завершено",IF($C$6&gt;$H25,"просрочено",IF($C$6&lt;$G25,"не начато","в работе")))))</f>
        <v/>
      </c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 t="n"/>
      <c r="AH25" s="13" t="n"/>
      <c r="AI25" s="13" t="n"/>
      <c r="AJ25" s="13" t="n"/>
      <c r="AK25" s="13" t="n"/>
      <c r="AL25" s="13" t="n"/>
    </row>
    <row r="26">
      <c r="A26" s="20" t="n"/>
      <c r="B26" s="20" t="n"/>
      <c r="C26" s="20" t="n"/>
      <c r="D26" s="19" t="n"/>
      <c r="E26" s="19" t="n"/>
      <c r="F26" s="15">
        <f>IF($D26="","",IFERROR($E26/$D26,0))</f>
        <v/>
      </c>
      <c r="G26" s="18" t="n"/>
      <c r="H26" s="18" t="n"/>
      <c r="I26" s="14">
        <f>IF(OR($G26="",$H26=""),"",$H26-$G26+1)</f>
        <v/>
      </c>
      <c r="J26" s="18" t="n"/>
      <c r="K26" s="14">
        <f>IF(OR($H26="",$J26=""),"",$J26-$H26)</f>
        <v/>
      </c>
      <c r="L26" s="17">
        <f>IF(OR($G26="",$H26=""),"",IF($F26&gt;=1,"завершено",IF($J26&lt;&gt;"","завершено",IF($C$6&gt;$H26,"просрочено",IF($C$6&lt;$G26,"не начато","в работе")))))</f>
        <v/>
      </c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 t="n"/>
      <c r="AH26" s="13" t="n"/>
      <c r="AI26" s="13" t="n"/>
      <c r="AJ26" s="13" t="n"/>
      <c r="AK26" s="13" t="n"/>
      <c r="AL26" s="13" t="n"/>
    </row>
    <row r="27">
      <c r="A27" s="20" t="n"/>
      <c r="B27" s="20" t="n"/>
      <c r="C27" s="20" t="n"/>
      <c r="D27" s="19" t="n"/>
      <c r="E27" s="19" t="n"/>
      <c r="F27" s="15">
        <f>IF($D27="","",IFERROR($E27/$D27,0))</f>
        <v/>
      </c>
      <c r="G27" s="18" t="n"/>
      <c r="H27" s="18" t="n"/>
      <c r="I27" s="14">
        <f>IF(OR($G27="",$H27=""),"",$H27-$G27+1)</f>
        <v/>
      </c>
      <c r="J27" s="18" t="n"/>
      <c r="K27" s="14">
        <f>IF(OR($H27="",$J27=""),"",$J27-$H27)</f>
        <v/>
      </c>
      <c r="L27" s="17">
        <f>IF(OR($G27="",$H27=""),"",IF($F27&gt;=1,"завершено",IF($J27&lt;&gt;"","завершено",IF($C$6&gt;$H27,"просрочено",IF($C$6&lt;$G27,"не начато","в работе")))))</f>
        <v/>
      </c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 t="n"/>
      <c r="AH27" s="13" t="n"/>
      <c r="AI27" s="13" t="n"/>
      <c r="AJ27" s="13" t="n"/>
      <c r="AK27" s="13" t="n"/>
      <c r="AL27" s="13" t="n"/>
    </row>
    <row r="28">
      <c r="A28" s="20" t="n"/>
      <c r="B28" s="20" t="n"/>
      <c r="C28" s="20" t="n"/>
      <c r="D28" s="19" t="n"/>
      <c r="E28" s="19" t="n"/>
      <c r="F28" s="15">
        <f>IF($D28="","",IFERROR($E28/$D28,0))</f>
        <v/>
      </c>
      <c r="G28" s="18" t="n"/>
      <c r="H28" s="18" t="n"/>
      <c r="I28" s="14">
        <f>IF(OR($G28="",$H28=""),"",$H28-$G28+1)</f>
        <v/>
      </c>
      <c r="J28" s="18" t="n"/>
      <c r="K28" s="14">
        <f>IF(OR($H28="",$J28=""),"",$J28-$H28)</f>
        <v/>
      </c>
      <c r="L28" s="17">
        <f>IF(OR($G28="",$H28=""),"",IF($F28&gt;=1,"завершено",IF($J28&lt;&gt;"","завершено",IF($C$6&gt;$H28,"просрочено",IF($C$6&lt;$G28,"не начато","в работе")))))</f>
        <v/>
      </c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 t="n"/>
      <c r="AH28" s="13" t="n"/>
      <c r="AI28" s="13" t="n"/>
      <c r="AJ28" s="13" t="n"/>
      <c r="AK28" s="13" t="n"/>
      <c r="AL28" s="13" t="n"/>
    </row>
    <row r="29">
      <c r="A29" s="20" t="n"/>
      <c r="B29" s="20" t="n"/>
      <c r="C29" s="20" t="n"/>
      <c r="D29" s="19" t="n"/>
      <c r="E29" s="19" t="n"/>
      <c r="F29" s="15">
        <f>IF($D29="","",IFERROR($E29/$D29,0))</f>
        <v/>
      </c>
      <c r="G29" s="18" t="n"/>
      <c r="H29" s="18" t="n"/>
      <c r="I29" s="14">
        <f>IF(OR($G29="",$H29=""),"",$H29-$G29+1)</f>
        <v/>
      </c>
      <c r="J29" s="18" t="n"/>
      <c r="K29" s="14">
        <f>IF(OR($H29="",$J29=""),"",$J29-$H29)</f>
        <v/>
      </c>
      <c r="L29" s="17">
        <f>IF(OR($G29="",$H29=""),"",IF($F29&gt;=1,"завершено",IF($J29&lt;&gt;"","завершено",IF($C$6&gt;$H29,"просрочено",IF($C$6&lt;$G29,"не начато","в работе")))))</f>
        <v/>
      </c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 t="n"/>
      <c r="AH29" s="13" t="n"/>
      <c r="AI29" s="13" t="n"/>
      <c r="AJ29" s="13" t="n"/>
      <c r="AK29" s="13" t="n"/>
      <c r="AL29" s="13" t="n"/>
    </row>
    <row r="30">
      <c r="A30" s="20" t="n"/>
      <c r="B30" s="20" t="n"/>
      <c r="C30" s="20" t="n"/>
      <c r="D30" s="19" t="n"/>
      <c r="E30" s="19" t="n"/>
      <c r="F30" s="15">
        <f>IF($D30="","",IFERROR($E30/$D30,0))</f>
        <v/>
      </c>
      <c r="G30" s="18" t="n"/>
      <c r="H30" s="18" t="n"/>
      <c r="I30" s="14">
        <f>IF(OR($G30="",$H30=""),"",$H30-$G30+1)</f>
        <v/>
      </c>
      <c r="J30" s="18" t="n"/>
      <c r="K30" s="14">
        <f>IF(OR($H30="",$J30=""),"",$J30-$H30)</f>
        <v/>
      </c>
      <c r="L30" s="17">
        <f>IF(OR($G30="",$H30=""),"",IF($F30&gt;=1,"завершено",IF($J30&lt;&gt;"","завершено",IF($C$6&gt;$H30,"просрочено",IF($C$6&lt;$G30,"не начато","в работе")))))</f>
        <v/>
      </c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 t="n"/>
      <c r="AH30" s="13" t="n"/>
      <c r="AI30" s="13" t="n"/>
      <c r="AJ30" s="13" t="n"/>
      <c r="AK30" s="13" t="n"/>
      <c r="AL30" s="13" t="n"/>
    </row>
    <row r="31">
      <c r="A31" s="20" t="n"/>
      <c r="B31" s="20" t="n"/>
      <c r="C31" s="20" t="n"/>
      <c r="D31" s="19" t="n"/>
      <c r="E31" s="19" t="n"/>
      <c r="F31" s="15">
        <f>IF($D31="","",IFERROR($E31/$D31,0))</f>
        <v/>
      </c>
      <c r="G31" s="18" t="n"/>
      <c r="H31" s="18" t="n"/>
      <c r="I31" s="14">
        <f>IF(OR($G31="",$H31=""),"",$H31-$G31+1)</f>
        <v/>
      </c>
      <c r="J31" s="18" t="n"/>
      <c r="K31" s="14">
        <f>IF(OR($H31="",$J31=""),"",$J31-$H31)</f>
        <v/>
      </c>
      <c r="L31" s="17">
        <f>IF(OR($G31="",$H31=""),"",IF($F31&gt;=1,"завершено",IF($J31&lt;&gt;"","завершено",IF($C$6&gt;$H31,"просрочено",IF($C$6&lt;$G31,"не начато","в работе")))))</f>
        <v/>
      </c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 t="n"/>
      <c r="AH31" s="13" t="n"/>
      <c r="AI31" s="13" t="n"/>
      <c r="AJ31" s="13" t="n"/>
      <c r="AK31" s="13" t="n"/>
      <c r="AL31" s="13" t="n"/>
    </row>
    <row r="32">
      <c r="A32" s="20" t="n"/>
      <c r="B32" s="20" t="n"/>
      <c r="C32" s="20" t="n"/>
      <c r="D32" s="19" t="n"/>
      <c r="E32" s="19" t="n"/>
      <c r="F32" s="15">
        <f>IF($D32="","",IFERROR($E32/$D32,0))</f>
        <v/>
      </c>
      <c r="G32" s="18" t="n"/>
      <c r="H32" s="18" t="n"/>
      <c r="I32" s="14">
        <f>IF(OR($G32="",$H32=""),"",$H32-$G32+1)</f>
        <v/>
      </c>
      <c r="J32" s="18" t="n"/>
      <c r="K32" s="14">
        <f>IF(OR($H32="",$J32=""),"",$J32-$H32)</f>
        <v/>
      </c>
      <c r="L32" s="17">
        <f>IF(OR($G32="",$H32=""),"",IF($F32&gt;=1,"завершено",IF($J32&lt;&gt;"","завершено",IF($C$6&gt;$H32,"просрочено",IF($C$6&lt;$G32,"не начато","в работе")))))</f>
        <v/>
      </c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 t="n"/>
      <c r="AH32" s="13" t="n"/>
      <c r="AI32" s="13" t="n"/>
      <c r="AJ32" s="13" t="n"/>
      <c r="AK32" s="13" t="n"/>
      <c r="AL32" s="13" t="n"/>
    </row>
    <row r="33">
      <c r="A33" s="20" t="n"/>
      <c r="B33" s="20" t="n"/>
      <c r="C33" s="20" t="n"/>
      <c r="D33" s="19" t="n"/>
      <c r="E33" s="19" t="n"/>
      <c r="F33" s="15">
        <f>IF($D33="","",IFERROR($E33/$D33,0))</f>
        <v/>
      </c>
      <c r="G33" s="18" t="n"/>
      <c r="H33" s="18" t="n"/>
      <c r="I33" s="14">
        <f>IF(OR($G33="",$H33=""),"",$H33-$G33+1)</f>
        <v/>
      </c>
      <c r="J33" s="18" t="n"/>
      <c r="K33" s="14">
        <f>IF(OR($H33="",$J33=""),"",$J33-$H33)</f>
        <v/>
      </c>
      <c r="L33" s="17">
        <f>IF(OR($G33="",$H33=""),"",IF($F33&gt;=1,"завершено",IF($J33&lt;&gt;"","завершено",IF($C$6&gt;$H33,"просрочено",IF($C$6&lt;$G33,"не начато","в работе")))))</f>
        <v/>
      </c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 t="n"/>
      <c r="AH33" s="13" t="n"/>
      <c r="AI33" s="13" t="n"/>
      <c r="AJ33" s="13" t="n"/>
      <c r="AK33" s="13" t="n"/>
      <c r="AL33" s="13" t="n"/>
    </row>
    <row r="34">
      <c r="A34" s="20" t="n"/>
      <c r="B34" s="20" t="n"/>
      <c r="C34" s="20" t="n"/>
      <c r="D34" s="19" t="n"/>
      <c r="E34" s="19" t="n"/>
      <c r="F34" s="15">
        <f>IF($D34="","",IFERROR($E34/$D34,0))</f>
        <v/>
      </c>
      <c r="G34" s="18" t="n"/>
      <c r="H34" s="18" t="n"/>
      <c r="I34" s="14">
        <f>IF(OR($G34="",$H34=""),"",$H34-$G34+1)</f>
        <v/>
      </c>
      <c r="J34" s="18" t="n"/>
      <c r="K34" s="14">
        <f>IF(OR($H34="",$J34=""),"",$J34-$H34)</f>
        <v/>
      </c>
      <c r="L34" s="17">
        <f>IF(OR($G34="",$H34=""),"",IF($F34&gt;=1,"завершено",IF($J34&lt;&gt;"","завершено",IF($C$6&gt;$H34,"просрочено",IF($C$6&lt;$G34,"не начато","в работе")))))</f>
        <v/>
      </c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 t="n"/>
      <c r="AH34" s="13" t="n"/>
      <c r="AI34" s="13" t="n"/>
      <c r="AJ34" s="13" t="n"/>
      <c r="AK34" s="13" t="n"/>
      <c r="AL34" s="13" t="n"/>
    </row>
    <row r="35">
      <c r="A35" s="20" t="n"/>
      <c r="B35" s="20" t="n"/>
      <c r="C35" s="20" t="n"/>
      <c r="D35" s="19" t="n"/>
      <c r="E35" s="19" t="n"/>
      <c r="F35" s="15">
        <f>IF($D35="","",IFERROR($E35/$D35,0))</f>
        <v/>
      </c>
      <c r="G35" s="18" t="n"/>
      <c r="H35" s="18" t="n"/>
      <c r="I35" s="14">
        <f>IF(OR($G35="",$H35=""),"",$H35-$G35+1)</f>
        <v/>
      </c>
      <c r="J35" s="18" t="n"/>
      <c r="K35" s="14">
        <f>IF(OR($H35="",$J35=""),"",$J35-$H35)</f>
        <v/>
      </c>
      <c r="L35" s="17">
        <f>IF(OR($G35="",$H35=""),"",IF($F35&gt;=1,"завершено",IF($J35&lt;&gt;"","завершено",IF($C$6&gt;$H35,"просрочено",IF($C$6&lt;$G35,"не начато","в работе")))))</f>
        <v/>
      </c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 t="n"/>
      <c r="AH35" s="13" t="n"/>
      <c r="AI35" s="13" t="n"/>
      <c r="AJ35" s="13" t="n"/>
      <c r="AK35" s="13" t="n"/>
      <c r="AL35" s="13" t="n"/>
    </row>
    <row r="36">
      <c r="A36" s="20" t="n"/>
      <c r="B36" s="20" t="n"/>
      <c r="C36" s="20" t="n"/>
      <c r="D36" s="19" t="n"/>
      <c r="E36" s="19" t="n"/>
      <c r="F36" s="15">
        <f>IF($D36="","",IFERROR($E36/$D36,0))</f>
        <v/>
      </c>
      <c r="G36" s="18" t="n"/>
      <c r="H36" s="18" t="n"/>
      <c r="I36" s="14">
        <f>IF(OR($G36="",$H36=""),"",$H36-$G36+1)</f>
        <v/>
      </c>
      <c r="J36" s="18" t="n"/>
      <c r="K36" s="14">
        <f>IF(OR($H36="",$J36=""),"",$J36-$H36)</f>
        <v/>
      </c>
      <c r="L36" s="17">
        <f>IF(OR($G36="",$H36=""),"",IF($F36&gt;=1,"завершено",IF($J36&lt;&gt;"","завершено",IF($C$6&gt;$H36,"просрочено",IF($C$6&lt;$G36,"не начато","в работе")))))</f>
        <v/>
      </c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 t="n"/>
      <c r="AH36" s="13" t="n"/>
      <c r="AI36" s="13" t="n"/>
      <c r="AJ36" s="13" t="n"/>
      <c r="AK36" s="13" t="n"/>
      <c r="AL36" s="13" t="n"/>
    </row>
    <row r="37">
      <c r="A37" s="20" t="n"/>
      <c r="B37" s="20" t="n"/>
      <c r="C37" s="20" t="n"/>
      <c r="D37" s="19" t="n"/>
      <c r="E37" s="19" t="n"/>
      <c r="F37" s="15">
        <f>IF($D37="","",IFERROR($E37/$D37,0))</f>
        <v/>
      </c>
      <c r="G37" s="18" t="n"/>
      <c r="H37" s="18" t="n"/>
      <c r="I37" s="14">
        <f>IF(OR($G37="",$H37=""),"",$H37-$G37+1)</f>
        <v/>
      </c>
      <c r="J37" s="18" t="n"/>
      <c r="K37" s="14">
        <f>IF(OR($H37="",$J37=""),"",$J37-$H37)</f>
        <v/>
      </c>
      <c r="L37" s="17">
        <f>IF(OR($G37="",$H37=""),"",IF($F37&gt;=1,"завершено",IF($J37&lt;&gt;"","завершено",IF($C$6&gt;$H37,"просрочено",IF($C$6&lt;$G37,"не начато","в работе")))))</f>
        <v/>
      </c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 t="n"/>
      <c r="AH37" s="13" t="n"/>
      <c r="AI37" s="13" t="n"/>
      <c r="AJ37" s="13" t="n"/>
      <c r="AK37" s="13" t="n"/>
      <c r="AL37" s="13" t="n"/>
    </row>
    <row r="38">
      <c r="A38" s="20" t="n"/>
      <c r="B38" s="20" t="n"/>
      <c r="C38" s="20" t="n"/>
      <c r="D38" s="19" t="n"/>
      <c r="E38" s="19" t="n"/>
      <c r="F38" s="15">
        <f>IF($D38="","",IFERROR($E38/$D38,0))</f>
        <v/>
      </c>
      <c r="G38" s="18" t="n"/>
      <c r="H38" s="18" t="n"/>
      <c r="I38" s="14">
        <f>IF(OR($G38="",$H38=""),"",$H38-$G38+1)</f>
        <v/>
      </c>
      <c r="J38" s="18" t="n"/>
      <c r="K38" s="14">
        <f>IF(OR($H38="",$J38=""),"",$J38-$H38)</f>
        <v/>
      </c>
      <c r="L38" s="17">
        <f>IF(OR($G38="",$H38=""),"",IF($F38&gt;=1,"завершено",IF($J38&lt;&gt;"","завершено",IF($C$6&gt;$H38,"просрочено",IF($C$6&lt;$G38,"не начато","в работе")))))</f>
        <v/>
      </c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 t="n"/>
      <c r="AH38" s="13" t="n"/>
      <c r="AI38" s="13" t="n"/>
      <c r="AJ38" s="13" t="n"/>
      <c r="AK38" s="13" t="n"/>
      <c r="AL38" s="13" t="n"/>
    </row>
    <row r="39">
      <c r="A39" s="20" t="n"/>
      <c r="B39" s="20" t="n"/>
      <c r="C39" s="20" t="n"/>
      <c r="D39" s="19" t="n"/>
      <c r="E39" s="19" t="n"/>
      <c r="F39" s="15">
        <f>IF($D39="","",IFERROR($E39/$D39,0))</f>
        <v/>
      </c>
      <c r="G39" s="18" t="n"/>
      <c r="H39" s="18" t="n"/>
      <c r="I39" s="14">
        <f>IF(OR($G39="",$H39=""),"",$H39-$G39+1)</f>
        <v/>
      </c>
      <c r="J39" s="18" t="n"/>
      <c r="K39" s="14">
        <f>IF(OR($H39="",$J39=""),"",$J39-$H39)</f>
        <v/>
      </c>
      <c r="L39" s="17">
        <f>IF(OR($G39="",$H39=""),"",IF($F39&gt;=1,"завершено",IF($J39&lt;&gt;"","завершено",IF($C$6&gt;$H39,"просрочено",IF($C$6&lt;$G39,"не начато","в работе")))))</f>
        <v/>
      </c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 t="n"/>
      <c r="AH39" s="13" t="n"/>
      <c r="AI39" s="13" t="n"/>
      <c r="AJ39" s="13" t="n"/>
      <c r="AK39" s="13" t="n"/>
      <c r="AL39" s="13" t="n"/>
    </row>
    <row r="40">
      <c r="A40" s="20" t="n"/>
      <c r="B40" s="20" t="n"/>
      <c r="C40" s="20" t="n"/>
      <c r="D40" s="19" t="n"/>
      <c r="E40" s="19" t="n"/>
      <c r="F40" s="15">
        <f>IF($D40="","",IFERROR($E40/$D40,0))</f>
        <v/>
      </c>
      <c r="G40" s="18" t="n"/>
      <c r="H40" s="18" t="n"/>
      <c r="I40" s="14">
        <f>IF(OR($G40="",$H40=""),"",$H40-$G40+1)</f>
        <v/>
      </c>
      <c r="J40" s="18" t="n"/>
      <c r="K40" s="14">
        <f>IF(OR($H40="",$J40=""),"",$J40-$H40)</f>
        <v/>
      </c>
      <c r="L40" s="17">
        <f>IF(OR($G40="",$H40=""),"",IF($F40&gt;=1,"завершено",IF($J40&lt;&gt;"","завершено",IF($C$6&gt;$H40,"просрочено",IF($C$6&lt;$G40,"не начато","в работе")))))</f>
        <v/>
      </c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 t="n"/>
      <c r="AH40" s="13" t="n"/>
      <c r="AI40" s="13" t="n"/>
      <c r="AJ40" s="13" t="n"/>
      <c r="AK40" s="13" t="n"/>
      <c r="AL40" s="13" t="n"/>
    </row>
    <row r="41">
      <c r="A41" s="20" t="n"/>
      <c r="B41" s="20" t="n"/>
      <c r="C41" s="20" t="n"/>
      <c r="D41" s="19" t="n"/>
      <c r="E41" s="19" t="n"/>
      <c r="F41" s="15">
        <f>IF($D41="","",IFERROR($E41/$D41,0))</f>
        <v/>
      </c>
      <c r="G41" s="18" t="n"/>
      <c r="H41" s="18" t="n"/>
      <c r="I41" s="14">
        <f>IF(OR($G41="",$H41=""),"",$H41-$G41+1)</f>
        <v/>
      </c>
      <c r="J41" s="18" t="n"/>
      <c r="K41" s="14">
        <f>IF(OR($H41="",$J41=""),"",$J41-$H41)</f>
        <v/>
      </c>
      <c r="L41" s="17">
        <f>IF(OR($G41="",$H41=""),"",IF($F41&gt;=1,"завершено",IF($J41&lt;&gt;"","завершено",IF($C$6&gt;$H41,"просрочено",IF($C$6&lt;$G41,"не начато","в работе")))))</f>
        <v/>
      </c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 t="n"/>
      <c r="AH41" s="13" t="n"/>
      <c r="AI41" s="13" t="n"/>
      <c r="AJ41" s="13" t="n"/>
      <c r="AK41" s="13" t="n"/>
      <c r="AL41" s="13" t="n"/>
    </row>
    <row r="42">
      <c r="A42" s="20" t="n"/>
      <c r="B42" s="20" t="n"/>
      <c r="C42" s="20" t="n"/>
      <c r="D42" s="19" t="n"/>
      <c r="E42" s="19" t="n"/>
      <c r="F42" s="15">
        <f>IF($D42="","",IFERROR($E42/$D42,0))</f>
        <v/>
      </c>
      <c r="G42" s="18" t="n"/>
      <c r="H42" s="18" t="n"/>
      <c r="I42" s="14">
        <f>IF(OR($G42="",$H42=""),"",$H42-$G42+1)</f>
        <v/>
      </c>
      <c r="J42" s="18" t="n"/>
      <c r="K42" s="14">
        <f>IF(OR($H42="",$J42=""),"",$J42-$H42)</f>
        <v/>
      </c>
      <c r="L42" s="17">
        <f>IF(OR($G42="",$H42=""),"",IF($F42&gt;=1,"завершено",IF($J42&lt;&gt;"","завершено",IF($C$6&gt;$H42,"просрочено",IF($C$6&lt;$G42,"не начато","в работе")))))</f>
        <v/>
      </c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 t="n"/>
      <c r="AH42" s="13" t="n"/>
      <c r="AI42" s="13" t="n"/>
      <c r="AJ42" s="13" t="n"/>
      <c r="AK42" s="13" t="n"/>
      <c r="AL42" s="13" t="n"/>
    </row>
    <row r="43">
      <c r="A43" s="20" t="n"/>
      <c r="B43" s="20" t="n"/>
      <c r="C43" s="20" t="n"/>
      <c r="D43" s="19" t="n"/>
      <c r="E43" s="19" t="n"/>
      <c r="F43" s="15">
        <f>IF($D43="","",IFERROR($E43/$D43,0))</f>
        <v/>
      </c>
      <c r="G43" s="18" t="n"/>
      <c r="H43" s="18" t="n"/>
      <c r="I43" s="14">
        <f>IF(OR($G43="",$H43=""),"",$H43-$G43+1)</f>
        <v/>
      </c>
      <c r="J43" s="18" t="n"/>
      <c r="K43" s="14">
        <f>IF(OR($H43="",$J43=""),"",$J43-$H43)</f>
        <v/>
      </c>
      <c r="L43" s="17">
        <f>IF(OR($G43="",$H43=""),"",IF($F43&gt;=1,"завершено",IF($J43&lt;&gt;"","завершено",IF($C$6&gt;$H43,"просрочено",IF($C$6&lt;$G43,"не начато","в работе")))))</f>
        <v/>
      </c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 t="n"/>
      <c r="AH43" s="13" t="n"/>
      <c r="AI43" s="13" t="n"/>
      <c r="AJ43" s="13" t="n"/>
      <c r="AK43" s="13" t="n"/>
      <c r="AL43" s="13" t="n"/>
    </row>
    <row r="44">
      <c r="A44" s="20" t="n"/>
      <c r="B44" s="20" t="n"/>
      <c r="C44" s="20" t="n"/>
      <c r="D44" s="19" t="n"/>
      <c r="E44" s="19" t="n"/>
      <c r="F44" s="15">
        <f>IF($D44="","",IFERROR($E44/$D44,0))</f>
        <v/>
      </c>
      <c r="G44" s="18" t="n"/>
      <c r="H44" s="18" t="n"/>
      <c r="I44" s="14">
        <f>IF(OR($G44="",$H44=""),"",$H44-$G44+1)</f>
        <v/>
      </c>
      <c r="J44" s="18" t="n"/>
      <c r="K44" s="14">
        <f>IF(OR($H44="",$J44=""),"",$J44-$H44)</f>
        <v/>
      </c>
      <c r="L44" s="17">
        <f>IF(OR($G44="",$H44=""),"",IF($F44&gt;=1,"завершено",IF($J44&lt;&gt;"","завершено",IF($C$6&gt;$H44,"просрочено",IF($C$6&lt;$G44,"не начато","в работе")))))</f>
        <v/>
      </c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13" t="n"/>
      <c r="AJ44" s="13" t="n"/>
      <c r="AK44" s="13" t="n"/>
      <c r="AL44" s="13" t="n"/>
    </row>
    <row r="45">
      <c r="A45" s="20" t="n"/>
      <c r="B45" s="20" t="n"/>
      <c r="C45" s="20" t="n"/>
      <c r="D45" s="19" t="n"/>
      <c r="E45" s="19" t="n"/>
      <c r="F45" s="15">
        <f>IF($D45="","",IFERROR($E45/$D45,0))</f>
        <v/>
      </c>
      <c r="G45" s="18" t="n"/>
      <c r="H45" s="18" t="n"/>
      <c r="I45" s="14">
        <f>IF(OR($G45="",$H45=""),"",$H45-$G45+1)</f>
        <v/>
      </c>
      <c r="J45" s="18" t="n"/>
      <c r="K45" s="14">
        <f>IF(OR($H45="",$J45=""),"",$J45-$H45)</f>
        <v/>
      </c>
      <c r="L45" s="17">
        <f>IF(OR($G45="",$H45=""),"",IF($F45&gt;=1,"завершено",IF($J45&lt;&gt;"","завершено",IF($C$6&gt;$H45,"просрочено",IF($C$6&lt;$G45,"не начато","в работе")))))</f>
        <v/>
      </c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13" t="n"/>
      <c r="AJ45" s="13" t="n"/>
      <c r="AK45" s="13" t="n"/>
      <c r="AL45" s="13" t="n"/>
    </row>
    <row r="46">
      <c r="A46" s="20" t="n"/>
      <c r="B46" s="20" t="n"/>
      <c r="C46" s="20" t="n"/>
      <c r="D46" s="19" t="n"/>
      <c r="E46" s="19" t="n"/>
      <c r="F46" s="15">
        <f>IF($D46="","",IFERROR($E46/$D46,0))</f>
        <v/>
      </c>
      <c r="G46" s="18" t="n"/>
      <c r="H46" s="18" t="n"/>
      <c r="I46" s="14">
        <f>IF(OR($G46="",$H46=""),"",$H46-$G46+1)</f>
        <v/>
      </c>
      <c r="J46" s="18" t="n"/>
      <c r="K46" s="14">
        <f>IF(OR($H46="",$J46=""),"",$J46-$H46)</f>
        <v/>
      </c>
      <c r="L46" s="17">
        <f>IF(OR($G46="",$H46=""),"",IF($F46&gt;=1,"завершено",IF($J46&lt;&gt;"","завершено",IF($C$6&gt;$H46,"просрочено",IF($C$6&lt;$G46,"не начато","в работе")))))</f>
        <v/>
      </c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13" t="n"/>
      <c r="AJ46" s="13" t="n"/>
      <c r="AK46" s="13" t="n"/>
      <c r="AL46" s="13" t="n"/>
    </row>
    <row r="47">
      <c r="A47" s="20" t="n"/>
      <c r="B47" s="20" t="n"/>
      <c r="C47" s="20" t="n"/>
      <c r="D47" s="19" t="n"/>
      <c r="E47" s="19" t="n"/>
      <c r="F47" s="15">
        <f>IF($D47="","",IFERROR($E47/$D47,0))</f>
        <v/>
      </c>
      <c r="G47" s="18" t="n"/>
      <c r="H47" s="18" t="n"/>
      <c r="I47" s="14">
        <f>IF(OR($G47="",$H47=""),"",$H47-$G47+1)</f>
        <v/>
      </c>
      <c r="J47" s="18" t="n"/>
      <c r="K47" s="14">
        <f>IF(OR($H47="",$J47=""),"",$J47-$H47)</f>
        <v/>
      </c>
      <c r="L47" s="17">
        <f>IF(OR($G47="",$H47=""),"",IF($F47&gt;=1,"завершено",IF($J47&lt;&gt;"","завершено",IF($C$6&gt;$H47,"просрочено",IF($C$6&lt;$G47,"не начато","в работе")))))</f>
        <v/>
      </c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13" t="n"/>
      <c r="AJ47" s="13" t="n"/>
      <c r="AK47" s="13" t="n"/>
      <c r="AL47" s="13" t="n"/>
    </row>
    <row r="48">
      <c r="A48" s="20" t="n"/>
      <c r="B48" s="20" t="n"/>
      <c r="C48" s="20" t="n"/>
      <c r="D48" s="19" t="n"/>
      <c r="E48" s="19" t="n"/>
      <c r="F48" s="15">
        <f>IF($D48="","",IFERROR($E48/$D48,0))</f>
        <v/>
      </c>
      <c r="G48" s="18" t="n"/>
      <c r="H48" s="18" t="n"/>
      <c r="I48" s="14">
        <f>IF(OR($G48="",$H48=""),"",$H48-$G48+1)</f>
        <v/>
      </c>
      <c r="J48" s="18" t="n"/>
      <c r="K48" s="14">
        <f>IF(OR($H48="",$J48=""),"",$J48-$H48)</f>
        <v/>
      </c>
      <c r="L48" s="17">
        <f>IF(OR($G48="",$H48=""),"",IF($F48&gt;=1,"завершено",IF($J48&lt;&gt;"","завершено",IF($C$6&gt;$H48,"просрочено",IF($C$6&lt;$G48,"не начато","в работе")))))</f>
        <v/>
      </c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 t="n"/>
      <c r="AH48" s="13" t="n"/>
      <c r="AI48" s="13" t="n"/>
      <c r="AJ48" s="13" t="n"/>
      <c r="AK48" s="13" t="n"/>
      <c r="AL48" s="13" t="n"/>
    </row>
    <row r="49">
      <c r="A49" s="20" t="n"/>
      <c r="B49" s="20" t="n"/>
      <c r="C49" s="20" t="n"/>
      <c r="D49" s="19" t="n"/>
      <c r="E49" s="19" t="n"/>
      <c r="F49" s="15">
        <f>IF($D49="","",IFERROR($E49/$D49,0))</f>
        <v/>
      </c>
      <c r="G49" s="18" t="n"/>
      <c r="H49" s="18" t="n"/>
      <c r="I49" s="14">
        <f>IF(OR($G49="",$H49=""),"",$H49-$G49+1)</f>
        <v/>
      </c>
      <c r="J49" s="18" t="n"/>
      <c r="K49" s="14">
        <f>IF(OR($H49="",$J49=""),"",$J49-$H49)</f>
        <v/>
      </c>
      <c r="L49" s="17">
        <f>IF(OR($G49="",$H49=""),"",IF($F49&gt;=1,"завершено",IF($J49&lt;&gt;"","завершено",IF($C$6&gt;$H49,"просрочено",IF($C$6&lt;$G49,"не начато","в работе")))))</f>
        <v/>
      </c>
      <c r="M49" s="13" t="n"/>
      <c r="N49" s="13" t="n"/>
      <c r="O49" s="13" t="n"/>
      <c r="P49" s="13" t="n"/>
      <c r="Q49" s="13" t="n"/>
      <c r="R49" s="13" t="n"/>
      <c r="S49" s="13" t="n"/>
      <c r="T49" s="13" t="n"/>
      <c r="U49" s="13" t="n"/>
      <c r="V49" s="13" t="n"/>
      <c r="W49" s="13" t="n"/>
      <c r="X49" s="13" t="n"/>
      <c r="Y49" s="13" t="n"/>
      <c r="Z49" s="13" t="n"/>
      <c r="AA49" s="13" t="n"/>
      <c r="AB49" s="13" t="n"/>
      <c r="AC49" s="13" t="n"/>
      <c r="AD49" s="13" t="n"/>
      <c r="AE49" s="13" t="n"/>
      <c r="AF49" s="13" t="n"/>
      <c r="AG49" s="13" t="n"/>
      <c r="AH49" s="13" t="n"/>
      <c r="AI49" s="13" t="n"/>
      <c r="AJ49" s="13" t="n"/>
      <c r="AK49" s="13" t="n"/>
      <c r="AL49" s="13" t="n"/>
    </row>
    <row r="50">
      <c r="A50" s="20" t="n"/>
      <c r="B50" s="20" t="n"/>
      <c r="C50" s="20" t="n"/>
      <c r="D50" s="19" t="n"/>
      <c r="E50" s="19" t="n"/>
      <c r="F50" s="15">
        <f>IF($D50="","",IFERROR($E50/$D50,0))</f>
        <v/>
      </c>
      <c r="G50" s="18" t="n"/>
      <c r="H50" s="18" t="n"/>
      <c r="I50" s="14">
        <f>IF(OR($G50="",$H50=""),"",$H50-$G50+1)</f>
        <v/>
      </c>
      <c r="J50" s="18" t="n"/>
      <c r="K50" s="14">
        <f>IF(OR($H50="",$J50=""),"",$J50-$H50)</f>
        <v/>
      </c>
      <c r="L50" s="17">
        <f>IF(OR($G50="",$H50=""),"",IF($F50&gt;=1,"завершено",IF($J50&lt;&gt;"","завершено",IF($C$6&gt;$H50,"просрочено",IF($C$6&lt;$G50,"не начато","в работе")))))</f>
        <v/>
      </c>
      <c r="M50" s="13" t="n"/>
      <c r="N50" s="13" t="n"/>
      <c r="O50" s="13" t="n"/>
      <c r="P50" s="13" t="n"/>
      <c r="Q50" s="13" t="n"/>
      <c r="R50" s="13" t="n"/>
      <c r="S50" s="13" t="n"/>
      <c r="T50" s="13" t="n"/>
      <c r="U50" s="13" t="n"/>
      <c r="V50" s="13" t="n"/>
      <c r="W50" s="13" t="n"/>
      <c r="X50" s="13" t="n"/>
      <c r="Y50" s="13" t="n"/>
      <c r="Z50" s="13" t="n"/>
      <c r="AA50" s="13" t="n"/>
      <c r="AB50" s="13" t="n"/>
      <c r="AC50" s="13" t="n"/>
      <c r="AD50" s="13" t="n"/>
      <c r="AE50" s="13" t="n"/>
      <c r="AF50" s="13" t="n"/>
      <c r="AG50" s="13" t="n"/>
      <c r="AH50" s="13" t="n"/>
      <c r="AI50" s="13" t="n"/>
      <c r="AJ50" s="13" t="n"/>
      <c r="AK50" s="13" t="n"/>
      <c r="AL50" s="13" t="n"/>
    </row>
    <row r="51">
      <c r="A51" s="20" t="n"/>
      <c r="B51" s="20" t="n"/>
      <c r="C51" s="20" t="n"/>
      <c r="D51" s="19" t="n"/>
      <c r="E51" s="19" t="n"/>
      <c r="F51" s="15">
        <f>IF($D51="","",IFERROR($E51/$D51,0))</f>
        <v/>
      </c>
      <c r="G51" s="18" t="n"/>
      <c r="H51" s="18" t="n"/>
      <c r="I51" s="14">
        <f>IF(OR($G51="",$H51=""),"",$H51-$G51+1)</f>
        <v/>
      </c>
      <c r="J51" s="18" t="n"/>
      <c r="K51" s="14">
        <f>IF(OR($H51="",$J51=""),"",$J51-$H51)</f>
        <v/>
      </c>
      <c r="L51" s="17">
        <f>IF(OR($G51="",$H51=""),"",IF($F51&gt;=1,"завершено",IF($J51&lt;&gt;"","завершено",IF($C$6&gt;$H51,"просрочено",IF($C$6&lt;$G51,"не начато","в работе")))))</f>
        <v/>
      </c>
      <c r="M51" s="13" t="n"/>
      <c r="N51" s="13" t="n"/>
      <c r="O51" s="13" t="n"/>
      <c r="P51" s="13" t="n"/>
      <c r="Q51" s="13" t="n"/>
      <c r="R51" s="13" t="n"/>
      <c r="S51" s="13" t="n"/>
      <c r="T51" s="13" t="n"/>
      <c r="U51" s="13" t="n"/>
      <c r="V51" s="13" t="n"/>
      <c r="W51" s="13" t="n"/>
      <c r="X51" s="13" t="n"/>
      <c r="Y51" s="13" t="n"/>
      <c r="Z51" s="13" t="n"/>
      <c r="AA51" s="13" t="n"/>
      <c r="AB51" s="13" t="n"/>
      <c r="AC51" s="13" t="n"/>
      <c r="AD51" s="13" t="n"/>
      <c r="AE51" s="13" t="n"/>
      <c r="AF51" s="13" t="n"/>
      <c r="AG51" s="13" t="n"/>
      <c r="AH51" s="13" t="n"/>
      <c r="AI51" s="13" t="n"/>
      <c r="AJ51" s="13" t="n"/>
      <c r="AK51" s="13" t="n"/>
      <c r="AL51" s="13" t="n"/>
    </row>
    <row r="52">
      <c r="A52" s="20" t="n"/>
      <c r="B52" s="20" t="n"/>
      <c r="C52" s="20" t="n"/>
      <c r="D52" s="19" t="n"/>
      <c r="E52" s="19" t="n"/>
      <c r="F52" s="15">
        <f>IF($D52="","",IFERROR($E52/$D52,0))</f>
        <v/>
      </c>
      <c r="G52" s="18" t="n"/>
      <c r="H52" s="18" t="n"/>
      <c r="I52" s="14">
        <f>IF(OR($G52="",$H52=""),"",$H52-$G52+1)</f>
        <v/>
      </c>
      <c r="J52" s="18" t="n"/>
      <c r="K52" s="14">
        <f>IF(OR($H52="",$J52=""),"",$J52-$H52)</f>
        <v/>
      </c>
      <c r="L52" s="17">
        <f>IF(OR($G52="",$H52=""),"",IF($F52&gt;=1,"завершено",IF($J52&lt;&gt;"","завершено",IF($C$6&gt;$H52,"просрочено",IF($C$6&lt;$G52,"не начато","в работе")))))</f>
        <v/>
      </c>
      <c r="M52" s="13" t="n"/>
      <c r="N52" s="13" t="n"/>
      <c r="O52" s="13" t="n"/>
      <c r="P52" s="13" t="n"/>
      <c r="Q52" s="13" t="n"/>
      <c r="R52" s="13" t="n"/>
      <c r="S52" s="13" t="n"/>
      <c r="T52" s="13" t="n"/>
      <c r="U52" s="13" t="n"/>
      <c r="V52" s="13" t="n"/>
      <c r="W52" s="13" t="n"/>
      <c r="X52" s="13" t="n"/>
      <c r="Y52" s="13" t="n"/>
      <c r="Z52" s="13" t="n"/>
      <c r="AA52" s="13" t="n"/>
      <c r="AB52" s="13" t="n"/>
      <c r="AC52" s="13" t="n"/>
      <c r="AD52" s="13" t="n"/>
      <c r="AE52" s="13" t="n"/>
      <c r="AF52" s="13" t="n"/>
      <c r="AG52" s="13" t="n"/>
      <c r="AH52" s="13" t="n"/>
      <c r="AI52" s="13" t="n"/>
      <c r="AJ52" s="13" t="n"/>
      <c r="AK52" s="13" t="n"/>
      <c r="AL52" s="13" t="n"/>
    </row>
    <row r="53">
      <c r="A53" s="20" t="n"/>
      <c r="B53" s="20" t="n"/>
      <c r="C53" s="20" t="n"/>
      <c r="D53" s="19" t="n"/>
      <c r="E53" s="19" t="n"/>
      <c r="F53" s="15">
        <f>IF($D53="","",IFERROR($E53/$D53,0))</f>
        <v/>
      </c>
      <c r="G53" s="18" t="n"/>
      <c r="H53" s="18" t="n"/>
      <c r="I53" s="14">
        <f>IF(OR($G53="",$H53=""),"",$H53-$G53+1)</f>
        <v/>
      </c>
      <c r="J53" s="18" t="n"/>
      <c r="K53" s="14">
        <f>IF(OR($H53="",$J53=""),"",$J53-$H53)</f>
        <v/>
      </c>
      <c r="L53" s="17">
        <f>IF(OR($G53="",$H53=""),"",IF($F53&gt;=1,"завершено",IF($J53&lt;&gt;"","завершено",IF($C$6&gt;$H53,"просрочено",IF($C$6&lt;$G53,"не начато","в работе")))))</f>
        <v/>
      </c>
      <c r="M53" s="13" t="n"/>
      <c r="N53" s="13" t="n"/>
      <c r="O53" s="13" t="n"/>
      <c r="P53" s="13" t="n"/>
      <c r="Q53" s="13" t="n"/>
      <c r="R53" s="13" t="n"/>
      <c r="S53" s="13" t="n"/>
      <c r="T53" s="13" t="n"/>
      <c r="U53" s="13" t="n"/>
      <c r="V53" s="13" t="n"/>
      <c r="W53" s="13" t="n"/>
      <c r="X53" s="13" t="n"/>
      <c r="Y53" s="13" t="n"/>
      <c r="Z53" s="13" t="n"/>
      <c r="AA53" s="13" t="n"/>
      <c r="AB53" s="13" t="n"/>
      <c r="AC53" s="13" t="n"/>
      <c r="AD53" s="13" t="n"/>
      <c r="AE53" s="13" t="n"/>
      <c r="AF53" s="13" t="n"/>
      <c r="AG53" s="13" t="n"/>
      <c r="AH53" s="13" t="n"/>
      <c r="AI53" s="13" t="n"/>
      <c r="AJ53" s="13" t="n"/>
      <c r="AK53" s="13" t="n"/>
      <c r="AL53" s="13" t="n"/>
    </row>
    <row r="54">
      <c r="A54" s="20" t="n"/>
      <c r="B54" s="20" t="n"/>
      <c r="C54" s="20" t="n"/>
      <c r="D54" s="19" t="n"/>
      <c r="E54" s="19" t="n"/>
      <c r="F54" s="15">
        <f>IF($D54="","",IFERROR($E54/$D54,0))</f>
        <v/>
      </c>
      <c r="G54" s="18" t="n"/>
      <c r="H54" s="18" t="n"/>
      <c r="I54" s="14">
        <f>IF(OR($G54="",$H54=""),"",$H54-$G54+1)</f>
        <v/>
      </c>
      <c r="J54" s="18" t="n"/>
      <c r="K54" s="14">
        <f>IF(OR($H54="",$J54=""),"",$J54-$H54)</f>
        <v/>
      </c>
      <c r="L54" s="17">
        <f>IF(OR($G54="",$H54=""),"",IF($F54&gt;=1,"завершено",IF($J54&lt;&gt;"","завершено",IF($C$6&gt;$H54,"просрочено",IF($C$6&lt;$G54,"не начато","в работе")))))</f>
        <v/>
      </c>
      <c r="M54" s="13" t="n"/>
      <c r="N54" s="13" t="n"/>
      <c r="O54" s="13" t="n"/>
      <c r="P54" s="13" t="n"/>
      <c r="Q54" s="13" t="n"/>
      <c r="R54" s="13" t="n"/>
      <c r="S54" s="13" t="n"/>
      <c r="T54" s="13" t="n"/>
      <c r="U54" s="13" t="n"/>
      <c r="V54" s="13" t="n"/>
      <c r="W54" s="13" t="n"/>
      <c r="X54" s="13" t="n"/>
      <c r="Y54" s="13" t="n"/>
      <c r="Z54" s="13" t="n"/>
      <c r="AA54" s="13" t="n"/>
      <c r="AB54" s="13" t="n"/>
      <c r="AC54" s="13" t="n"/>
      <c r="AD54" s="13" t="n"/>
      <c r="AE54" s="13" t="n"/>
      <c r="AF54" s="13" t="n"/>
      <c r="AG54" s="13" t="n"/>
      <c r="AH54" s="13" t="n"/>
      <c r="AI54" s="13" t="n"/>
      <c r="AJ54" s="13" t="n"/>
      <c r="AK54" s="13" t="n"/>
      <c r="AL54" s="13" t="n"/>
    </row>
    <row r="55">
      <c r="A55" s="20" t="n"/>
      <c r="B55" s="20" t="n"/>
      <c r="C55" s="20" t="n"/>
      <c r="D55" s="19" t="n"/>
      <c r="E55" s="19" t="n"/>
      <c r="F55" s="15">
        <f>IF($D55="","",IFERROR($E55/$D55,0))</f>
        <v/>
      </c>
      <c r="G55" s="18" t="n"/>
      <c r="H55" s="18" t="n"/>
      <c r="I55" s="14">
        <f>IF(OR($G55="",$H55=""),"",$H55-$G55+1)</f>
        <v/>
      </c>
      <c r="J55" s="18" t="n"/>
      <c r="K55" s="14">
        <f>IF(OR($H55="",$J55=""),"",$J55-$H55)</f>
        <v/>
      </c>
      <c r="L55" s="17">
        <f>IF(OR($G55="",$H55=""),"",IF($F55&gt;=1,"завершено",IF($J55&lt;&gt;"","завершено",IF($C$6&gt;$H55,"просрочено",IF($C$6&lt;$G55,"не начато","в работе")))))</f>
        <v/>
      </c>
      <c r="M55" s="13" t="n"/>
      <c r="N55" s="13" t="n"/>
      <c r="O55" s="13" t="n"/>
      <c r="P55" s="13" t="n"/>
      <c r="Q55" s="13" t="n"/>
      <c r="R55" s="13" t="n"/>
      <c r="S55" s="13" t="n"/>
      <c r="T55" s="13" t="n"/>
      <c r="U55" s="13" t="n"/>
      <c r="V55" s="13" t="n"/>
      <c r="W55" s="13" t="n"/>
      <c r="X55" s="13" t="n"/>
      <c r="Y55" s="13" t="n"/>
      <c r="Z55" s="13" t="n"/>
      <c r="AA55" s="13" t="n"/>
      <c r="AB55" s="13" t="n"/>
      <c r="AC55" s="13" t="n"/>
      <c r="AD55" s="13" t="n"/>
      <c r="AE55" s="13" t="n"/>
      <c r="AF55" s="13" t="n"/>
      <c r="AG55" s="13" t="n"/>
      <c r="AH55" s="13" t="n"/>
      <c r="AI55" s="13" t="n"/>
      <c r="AJ55" s="13" t="n"/>
      <c r="AK55" s="13" t="n"/>
      <c r="AL55" s="13" t="n"/>
    </row>
    <row r="56">
      <c r="A56" s="20" t="n"/>
      <c r="B56" s="20" t="n"/>
      <c r="C56" s="20" t="n"/>
      <c r="D56" s="19" t="n"/>
      <c r="E56" s="19" t="n"/>
      <c r="F56" s="15">
        <f>IF($D56="","",IFERROR($E56/$D56,0))</f>
        <v/>
      </c>
      <c r="G56" s="18" t="n"/>
      <c r="H56" s="18" t="n"/>
      <c r="I56" s="14">
        <f>IF(OR($G56="",$H56=""),"",$H56-$G56+1)</f>
        <v/>
      </c>
      <c r="J56" s="18" t="n"/>
      <c r="K56" s="14">
        <f>IF(OR($H56="",$J56=""),"",$J56-$H56)</f>
        <v/>
      </c>
      <c r="L56" s="17">
        <f>IF(OR($G56="",$H56=""),"",IF($F56&gt;=1,"завершено",IF($J56&lt;&gt;"","завершено",IF($C$6&gt;$H56,"просрочено",IF($C$6&lt;$G56,"не начато","в работе")))))</f>
        <v/>
      </c>
      <c r="M56" s="13" t="n"/>
      <c r="N56" s="13" t="n"/>
      <c r="O56" s="13" t="n"/>
      <c r="P56" s="13" t="n"/>
      <c r="Q56" s="13" t="n"/>
      <c r="R56" s="13" t="n"/>
      <c r="S56" s="13" t="n"/>
      <c r="T56" s="13" t="n"/>
      <c r="U56" s="13" t="n"/>
      <c r="V56" s="13" t="n"/>
      <c r="W56" s="13" t="n"/>
      <c r="X56" s="13" t="n"/>
      <c r="Y56" s="13" t="n"/>
      <c r="Z56" s="13" t="n"/>
      <c r="AA56" s="13" t="n"/>
      <c r="AB56" s="13" t="n"/>
      <c r="AC56" s="13" t="n"/>
      <c r="AD56" s="13" t="n"/>
      <c r="AE56" s="13" t="n"/>
      <c r="AF56" s="13" t="n"/>
      <c r="AG56" s="13" t="n"/>
      <c r="AH56" s="13" t="n"/>
      <c r="AI56" s="13" t="n"/>
      <c r="AJ56" s="13" t="n"/>
      <c r="AK56" s="13" t="n"/>
      <c r="AL56" s="13" t="n"/>
    </row>
    <row r="57">
      <c r="A57" s="20" t="n"/>
      <c r="B57" s="20" t="n"/>
      <c r="C57" s="20" t="n"/>
      <c r="D57" s="19" t="n"/>
      <c r="E57" s="19" t="n"/>
      <c r="F57" s="15">
        <f>IF($D57="","",IFERROR($E57/$D57,0))</f>
        <v/>
      </c>
      <c r="G57" s="18" t="n"/>
      <c r="H57" s="18" t="n"/>
      <c r="I57" s="14">
        <f>IF(OR($G57="",$H57=""),"",$H57-$G57+1)</f>
        <v/>
      </c>
      <c r="J57" s="18" t="n"/>
      <c r="K57" s="14">
        <f>IF(OR($H57="",$J57=""),"",$J57-$H57)</f>
        <v/>
      </c>
      <c r="L57" s="17">
        <f>IF(OR($G57="",$H57=""),"",IF($F57&gt;=1,"завершено",IF($J57&lt;&gt;"","завершено",IF($C$6&gt;$H57,"просрочено",IF($C$6&lt;$G57,"не начато","в работе")))))</f>
        <v/>
      </c>
      <c r="M57" s="13" t="n"/>
      <c r="N57" s="13" t="n"/>
      <c r="O57" s="13" t="n"/>
      <c r="P57" s="13" t="n"/>
      <c r="Q57" s="13" t="n"/>
      <c r="R57" s="13" t="n"/>
      <c r="S57" s="13" t="n"/>
      <c r="T57" s="13" t="n"/>
      <c r="U57" s="13" t="n"/>
      <c r="V57" s="13" t="n"/>
      <c r="W57" s="13" t="n"/>
      <c r="X57" s="13" t="n"/>
      <c r="Y57" s="13" t="n"/>
      <c r="Z57" s="13" t="n"/>
      <c r="AA57" s="13" t="n"/>
      <c r="AB57" s="13" t="n"/>
      <c r="AC57" s="13" t="n"/>
      <c r="AD57" s="13" t="n"/>
      <c r="AE57" s="13" t="n"/>
      <c r="AF57" s="13" t="n"/>
      <c r="AG57" s="13" t="n"/>
      <c r="AH57" s="13" t="n"/>
      <c r="AI57" s="13" t="n"/>
      <c r="AJ57" s="13" t="n"/>
      <c r="AK57" s="13" t="n"/>
      <c r="AL57" s="13" t="n"/>
    </row>
    <row r="58">
      <c r="A58" s="20" t="n"/>
      <c r="B58" s="20" t="n"/>
      <c r="C58" s="20" t="n"/>
      <c r="D58" s="19" t="n"/>
      <c r="E58" s="19" t="n"/>
      <c r="F58" s="15">
        <f>IF($D58="","",IFERROR($E58/$D58,0))</f>
        <v/>
      </c>
      <c r="G58" s="18" t="n"/>
      <c r="H58" s="18" t="n"/>
      <c r="I58" s="14">
        <f>IF(OR($G58="",$H58=""),"",$H58-$G58+1)</f>
        <v/>
      </c>
      <c r="J58" s="18" t="n"/>
      <c r="K58" s="14">
        <f>IF(OR($H58="",$J58=""),"",$J58-$H58)</f>
        <v/>
      </c>
      <c r="L58" s="17">
        <f>IF(OR($G58="",$H58=""),"",IF($F58&gt;=1,"завершено",IF($J58&lt;&gt;"","завершено",IF($C$6&gt;$H58,"просрочено",IF($C$6&lt;$G58,"не начато","в работе")))))</f>
        <v/>
      </c>
      <c r="M58" s="13" t="n"/>
      <c r="N58" s="13" t="n"/>
      <c r="O58" s="13" t="n"/>
      <c r="P58" s="13" t="n"/>
      <c r="Q58" s="13" t="n"/>
      <c r="R58" s="13" t="n"/>
      <c r="S58" s="13" t="n"/>
      <c r="T58" s="13" t="n"/>
      <c r="U58" s="13" t="n"/>
      <c r="V58" s="13" t="n"/>
      <c r="W58" s="13" t="n"/>
      <c r="X58" s="13" t="n"/>
      <c r="Y58" s="13" t="n"/>
      <c r="Z58" s="13" t="n"/>
      <c r="AA58" s="13" t="n"/>
      <c r="AB58" s="13" t="n"/>
      <c r="AC58" s="13" t="n"/>
      <c r="AD58" s="13" t="n"/>
      <c r="AE58" s="13" t="n"/>
      <c r="AF58" s="13" t="n"/>
      <c r="AG58" s="13" t="n"/>
      <c r="AH58" s="13" t="n"/>
      <c r="AI58" s="13" t="n"/>
      <c r="AJ58" s="13" t="n"/>
      <c r="AK58" s="13" t="n"/>
      <c r="AL58" s="13" t="n"/>
    </row>
    <row r="59">
      <c r="A59" s="20" t="n"/>
      <c r="B59" s="20" t="n"/>
      <c r="C59" s="20" t="n"/>
      <c r="D59" s="19" t="n"/>
      <c r="E59" s="19" t="n"/>
      <c r="F59" s="15">
        <f>IF($D59="","",IFERROR($E59/$D59,0))</f>
        <v/>
      </c>
      <c r="G59" s="18" t="n"/>
      <c r="H59" s="18" t="n"/>
      <c r="I59" s="14">
        <f>IF(OR($G59="",$H59=""),"",$H59-$G59+1)</f>
        <v/>
      </c>
      <c r="J59" s="18" t="n"/>
      <c r="K59" s="14">
        <f>IF(OR($H59="",$J59=""),"",$J59-$H59)</f>
        <v/>
      </c>
      <c r="L59" s="17">
        <f>IF(OR($G59="",$H59=""),"",IF($F59&gt;=1,"завершено",IF($J59&lt;&gt;"","завершено",IF($C$6&gt;$H59,"просрочено",IF($C$6&lt;$G59,"не начато","в работе")))))</f>
        <v/>
      </c>
      <c r="M59" s="13" t="n"/>
      <c r="N59" s="13" t="n"/>
      <c r="O59" s="13" t="n"/>
      <c r="P59" s="13" t="n"/>
      <c r="Q59" s="13" t="n"/>
      <c r="R59" s="13" t="n"/>
      <c r="S59" s="13" t="n"/>
      <c r="T59" s="13" t="n"/>
      <c r="U59" s="13" t="n"/>
      <c r="V59" s="13" t="n"/>
      <c r="W59" s="13" t="n"/>
      <c r="X59" s="13" t="n"/>
      <c r="Y59" s="13" t="n"/>
      <c r="Z59" s="13" t="n"/>
      <c r="AA59" s="13" t="n"/>
      <c r="AB59" s="13" t="n"/>
      <c r="AC59" s="13" t="n"/>
      <c r="AD59" s="13" t="n"/>
      <c r="AE59" s="13" t="n"/>
      <c r="AF59" s="13" t="n"/>
      <c r="AG59" s="13" t="n"/>
      <c r="AH59" s="13" t="n"/>
      <c r="AI59" s="13" t="n"/>
      <c r="AJ59" s="13" t="n"/>
      <c r="AK59" s="13" t="n"/>
      <c r="AL59" s="13" t="n"/>
    </row>
    <row r="60">
      <c r="A60" s="20" t="n"/>
      <c r="B60" s="20" t="n"/>
      <c r="C60" s="20" t="n"/>
      <c r="D60" s="19" t="n"/>
      <c r="E60" s="19" t="n"/>
      <c r="F60" s="15">
        <f>IF($D60="","",IFERROR($E60/$D60,0))</f>
        <v/>
      </c>
      <c r="G60" s="18" t="n"/>
      <c r="H60" s="18" t="n"/>
      <c r="I60" s="14">
        <f>IF(OR($G60="",$H60=""),"",$H60-$G60+1)</f>
        <v/>
      </c>
      <c r="J60" s="18" t="n"/>
      <c r="K60" s="14">
        <f>IF(OR($H60="",$J60=""),"",$J60-$H60)</f>
        <v/>
      </c>
      <c r="L60" s="17">
        <f>IF(OR($G60="",$H60=""),"",IF($F60&gt;=1,"завершено",IF($J60&lt;&gt;"","завершено",IF($C$6&gt;$H60,"просрочено",IF($C$6&lt;$G60,"не начато","в работе")))))</f>
        <v/>
      </c>
      <c r="M60" s="13" t="n"/>
      <c r="N60" s="13" t="n"/>
      <c r="O60" s="13" t="n"/>
      <c r="P60" s="13" t="n"/>
      <c r="Q60" s="13" t="n"/>
      <c r="R60" s="13" t="n"/>
      <c r="S60" s="13" t="n"/>
      <c r="T60" s="13" t="n"/>
      <c r="U60" s="13" t="n"/>
      <c r="V60" s="13" t="n"/>
      <c r="W60" s="13" t="n"/>
      <c r="X60" s="13" t="n"/>
      <c r="Y60" s="13" t="n"/>
      <c r="Z60" s="13" t="n"/>
      <c r="AA60" s="13" t="n"/>
      <c r="AB60" s="13" t="n"/>
      <c r="AC60" s="13" t="n"/>
      <c r="AD60" s="13" t="n"/>
      <c r="AE60" s="13" t="n"/>
      <c r="AF60" s="13" t="n"/>
      <c r="AG60" s="13" t="n"/>
      <c r="AH60" s="13" t="n"/>
      <c r="AI60" s="13" t="n"/>
      <c r="AJ60" s="13" t="n"/>
      <c r="AK60" s="13" t="n"/>
      <c r="AL60" s="13" t="n"/>
    </row>
    <row r="61">
      <c r="A61" s="20" t="n"/>
      <c r="B61" s="20" t="n"/>
      <c r="C61" s="20" t="n"/>
      <c r="D61" s="19" t="n"/>
      <c r="E61" s="19" t="n"/>
      <c r="F61" s="15">
        <f>IF($D61="","",IFERROR($E61/$D61,0))</f>
        <v/>
      </c>
      <c r="G61" s="18" t="n"/>
      <c r="H61" s="18" t="n"/>
      <c r="I61" s="14">
        <f>IF(OR($G61="",$H61=""),"",$H61-$G61+1)</f>
        <v/>
      </c>
      <c r="J61" s="18" t="n"/>
      <c r="K61" s="14">
        <f>IF(OR($H61="",$J61=""),"",$J61-$H61)</f>
        <v/>
      </c>
      <c r="L61" s="17">
        <f>IF(OR($G61="",$H61=""),"",IF($F61&gt;=1,"завершено",IF($J61&lt;&gt;"","завершено",IF($C$6&gt;$H61,"просрочено",IF($C$6&lt;$G61,"не начато","в работе")))))</f>
        <v/>
      </c>
      <c r="M61" s="13" t="n"/>
      <c r="N61" s="13" t="n"/>
      <c r="O61" s="13" t="n"/>
      <c r="P61" s="13" t="n"/>
      <c r="Q61" s="13" t="n"/>
      <c r="R61" s="13" t="n"/>
      <c r="S61" s="13" t="n"/>
      <c r="T61" s="13" t="n"/>
      <c r="U61" s="13" t="n"/>
      <c r="V61" s="13" t="n"/>
      <c r="W61" s="13" t="n"/>
      <c r="X61" s="13" t="n"/>
      <c r="Y61" s="13" t="n"/>
      <c r="Z61" s="13" t="n"/>
      <c r="AA61" s="13" t="n"/>
      <c r="AB61" s="13" t="n"/>
      <c r="AC61" s="13" t="n"/>
      <c r="AD61" s="13" t="n"/>
      <c r="AE61" s="13" t="n"/>
      <c r="AF61" s="13" t="n"/>
      <c r="AG61" s="13" t="n"/>
      <c r="AH61" s="13" t="n"/>
      <c r="AI61" s="13" t="n"/>
      <c r="AJ61" s="13" t="n"/>
      <c r="AK61" s="13" t="n"/>
      <c r="AL61" s="13" t="n"/>
    </row>
    <row r="63">
      <c r="A63" s="21" t="n"/>
      <c r="B63" s="22" t="inlineStr">
        <is>
          <t>Период по графику, дней</t>
        </is>
      </c>
      <c r="C63" s="21" t="n"/>
      <c r="D63" s="23">
        <f>IF(COUNT($G$12:$G$61)=0,"",MAX($H$12:$H$61)-MIN($G$12:$G$61)+1)</f>
        <v/>
      </c>
      <c r="E63" s="21" t="n"/>
      <c r="F63" s="21" t="n"/>
      <c r="G63" s="21" t="n"/>
      <c r="H63" s="21" t="n"/>
      <c r="I63" s="21" t="n"/>
      <c r="J63" s="21" t="n"/>
      <c r="K63" s="21" t="n"/>
      <c r="L63" s="21" t="n"/>
      <c r="M63" s="21" t="n"/>
      <c r="N63" s="21" t="n"/>
      <c r="O63" s="21" t="n"/>
      <c r="P63" s="21" t="n"/>
      <c r="Q63" s="21" t="n"/>
      <c r="R63" s="21" t="n"/>
      <c r="S63" s="21" t="n"/>
      <c r="T63" s="21" t="n"/>
      <c r="U63" s="21" t="n"/>
      <c r="V63" s="21" t="n"/>
      <c r="W63" s="21" t="n"/>
      <c r="X63" s="21" t="n"/>
      <c r="Y63" s="21" t="n"/>
      <c r="Z63" s="21" t="n"/>
      <c r="AA63" s="21" t="n"/>
      <c r="AB63" s="21" t="n"/>
      <c r="AC63" s="21" t="n"/>
      <c r="AD63" s="21" t="n"/>
      <c r="AE63" s="21" t="n"/>
      <c r="AF63" s="21" t="n"/>
      <c r="AG63" s="21" t="n"/>
      <c r="AH63" s="21" t="n"/>
      <c r="AI63" s="21" t="n"/>
      <c r="AJ63" s="21" t="n"/>
      <c r="AK63" s="21" t="n"/>
      <c r="AL63" s="21" t="n"/>
    </row>
    <row r="64">
      <c r="A64" s="21" t="n"/>
      <c r="B64" s="24" t="inlineStr">
        <is>
          <t>Средняя готовность по работам</t>
        </is>
      </c>
      <c r="C64" s="21" t="n"/>
      <c r="D64" s="25">
        <f>IFERROR(ROUND(AVERAGE($F$12:$F$61),4),"")</f>
        <v/>
      </c>
      <c r="E64" s="21" t="n"/>
      <c r="F64" s="21" t="n"/>
      <c r="G64" s="21" t="n"/>
      <c r="H64" s="21" t="n"/>
      <c r="I64" s="21" t="n"/>
      <c r="J64" s="21" t="n"/>
      <c r="K64" s="21" t="n"/>
      <c r="L64" s="21" t="n"/>
      <c r="M64" s="21" t="n"/>
      <c r="N64" s="21" t="n"/>
      <c r="O64" s="21" t="n"/>
      <c r="P64" s="21" t="n"/>
      <c r="Q64" s="21" t="n"/>
      <c r="R64" s="21" t="n"/>
      <c r="S64" s="21" t="n"/>
      <c r="T64" s="21" t="n"/>
      <c r="U64" s="21" t="n"/>
      <c r="V64" s="21" t="n"/>
      <c r="W64" s="21" t="n"/>
      <c r="X64" s="21" t="n"/>
      <c r="Y64" s="21" t="n"/>
      <c r="Z64" s="21" t="n"/>
      <c r="AA64" s="21" t="n"/>
      <c r="AB64" s="21" t="n"/>
      <c r="AC64" s="21" t="n"/>
      <c r="AD64" s="21" t="n"/>
      <c r="AE64" s="21" t="n"/>
      <c r="AF64" s="21" t="n"/>
      <c r="AG64" s="21" t="n"/>
      <c r="AH64" s="21" t="n"/>
      <c r="AI64" s="21" t="n"/>
      <c r="AJ64" s="21" t="n"/>
      <c r="AK64" s="21" t="n"/>
      <c r="AL64" s="21" t="n"/>
    </row>
    <row r="65">
      <c r="A65" s="21" t="n"/>
      <c r="B65" s="24" t="inlineStr">
        <is>
          <t>Работ: завершено / в работе / просрочено / не начато</t>
        </is>
      </c>
      <c r="C65" s="21" t="n"/>
      <c r="D65" s="26">
        <f>COUNTIF($L$12:$L$61,"завершено")</f>
        <v/>
      </c>
      <c r="E65" s="26">
        <f>COUNTIF($L$12:$L$61,"в работе")</f>
        <v/>
      </c>
      <c r="F65" s="26">
        <f>COUNTIF($L$12:$L$61,"просрочено")</f>
        <v/>
      </c>
      <c r="G65" s="26">
        <f>COUNTIF($L$12:$L$61,"не начато")</f>
        <v/>
      </c>
      <c r="H65" s="21" t="n"/>
      <c r="I65" s="21" t="n"/>
      <c r="J65" s="21" t="n"/>
      <c r="K65" s="21" t="n"/>
      <c r="L65" s="21" t="n"/>
      <c r="M65" s="21" t="n"/>
      <c r="N65" s="21" t="n"/>
      <c r="O65" s="21" t="n"/>
      <c r="P65" s="21" t="n"/>
      <c r="Q65" s="21" t="n"/>
      <c r="R65" s="21" t="n"/>
      <c r="S65" s="21" t="n"/>
      <c r="T65" s="21" t="n"/>
      <c r="U65" s="21" t="n"/>
      <c r="V65" s="21" t="n"/>
      <c r="W65" s="21" t="n"/>
      <c r="X65" s="21" t="n"/>
      <c r="Y65" s="21" t="n"/>
      <c r="Z65" s="21" t="n"/>
      <c r="AA65" s="21" t="n"/>
      <c r="AB65" s="21" t="n"/>
      <c r="AC65" s="21" t="n"/>
      <c r="AD65" s="21" t="n"/>
      <c r="AE65" s="21" t="n"/>
      <c r="AF65" s="21" t="n"/>
      <c r="AG65" s="21" t="n"/>
      <c r="AH65" s="21" t="n"/>
      <c r="AI65" s="21" t="n"/>
      <c r="AJ65" s="21" t="n"/>
      <c r="AK65" s="21" t="n"/>
      <c r="AL65" s="21" t="n"/>
    </row>
    <row r="67">
      <c r="B67" s="27" t="inlineStr">
        <is>
          <t>Красным на диаграмме показаны работы со статусом «просрочено»: плановая дата окончания прошла, а готовность меньше 100 %. Сам график не считает критический путь и зависимости между работами — это задача специализированных систем календарно-сетевого планирования.</t>
        </is>
      </c>
    </row>
    <row r="68"/>
    <row r="69"/>
  </sheetData>
  <mergeCells count="4">
    <mergeCell ref="C6:F6"/>
    <mergeCell ref="C5:F5"/>
    <mergeCell ref="C7:F7"/>
    <mergeCell ref="B67:L69"/>
  </mergeCells>
  <conditionalFormatting sqref="M12:M61">
    <cfRule type="expression" priority="1" dxfId="0" stopIfTrue="1">
      <formula>AND($L12="просрочено",$G12&lt;&gt;"",$H12&lt;&gt;"",$G12&lt;=M$11+6,$H12&gt;=M$11)</formula>
    </cfRule>
    <cfRule type="expression" priority="2" dxfId="1" stopIfTrue="0">
      <formula>AND($G12&lt;&gt;"",$H12&lt;&gt;"",$G12&lt;=M$11+6,$H12&gt;=M$11)</formula>
    </cfRule>
  </conditionalFormatting>
  <conditionalFormatting sqref="N12:N61">
    <cfRule type="expression" priority="3" dxfId="0" stopIfTrue="1">
      <formula>AND($L12="просрочено",$G12&lt;&gt;"",$H12&lt;&gt;"",$G12&lt;=N$11+6,$H12&gt;=N$11)</formula>
    </cfRule>
    <cfRule type="expression" priority="4" dxfId="1" stopIfTrue="0">
      <formula>AND($G12&lt;&gt;"",$H12&lt;&gt;"",$G12&lt;=N$11+6,$H12&gt;=N$11)</formula>
    </cfRule>
  </conditionalFormatting>
  <conditionalFormatting sqref="O12:O61">
    <cfRule type="expression" priority="5" dxfId="0" stopIfTrue="1">
      <formula>AND($L12="просрочено",$G12&lt;&gt;"",$H12&lt;&gt;"",$G12&lt;=O$11+6,$H12&gt;=O$11)</formula>
    </cfRule>
    <cfRule type="expression" priority="6" dxfId="1" stopIfTrue="0">
      <formula>AND($G12&lt;&gt;"",$H12&lt;&gt;"",$G12&lt;=O$11+6,$H12&gt;=O$11)</formula>
    </cfRule>
  </conditionalFormatting>
  <conditionalFormatting sqref="P12:P61">
    <cfRule type="expression" priority="7" dxfId="0" stopIfTrue="1">
      <formula>AND($L12="просрочено",$G12&lt;&gt;"",$H12&lt;&gt;"",$G12&lt;=P$11+6,$H12&gt;=P$11)</formula>
    </cfRule>
    <cfRule type="expression" priority="8" dxfId="1" stopIfTrue="0">
      <formula>AND($G12&lt;&gt;"",$H12&lt;&gt;"",$G12&lt;=P$11+6,$H12&gt;=P$11)</formula>
    </cfRule>
  </conditionalFormatting>
  <conditionalFormatting sqref="Q12:Q61">
    <cfRule type="expression" priority="9" dxfId="0" stopIfTrue="1">
      <formula>AND($L12="просрочено",$G12&lt;&gt;"",$H12&lt;&gt;"",$G12&lt;=Q$11+6,$H12&gt;=Q$11)</formula>
    </cfRule>
    <cfRule type="expression" priority="10" dxfId="1" stopIfTrue="0">
      <formula>AND($G12&lt;&gt;"",$H12&lt;&gt;"",$G12&lt;=Q$11+6,$H12&gt;=Q$11)</formula>
    </cfRule>
  </conditionalFormatting>
  <conditionalFormatting sqref="R12:R61">
    <cfRule type="expression" priority="11" dxfId="0" stopIfTrue="1">
      <formula>AND($L12="просрочено",$G12&lt;&gt;"",$H12&lt;&gt;"",$G12&lt;=R$11+6,$H12&gt;=R$11)</formula>
    </cfRule>
    <cfRule type="expression" priority="12" dxfId="1" stopIfTrue="0">
      <formula>AND($G12&lt;&gt;"",$H12&lt;&gt;"",$G12&lt;=R$11+6,$H12&gt;=R$11)</formula>
    </cfRule>
  </conditionalFormatting>
  <conditionalFormatting sqref="S12:S61">
    <cfRule type="expression" priority="13" dxfId="0" stopIfTrue="1">
      <formula>AND($L12="просрочено",$G12&lt;&gt;"",$H12&lt;&gt;"",$G12&lt;=S$11+6,$H12&gt;=S$11)</formula>
    </cfRule>
    <cfRule type="expression" priority="14" dxfId="1" stopIfTrue="0">
      <formula>AND($G12&lt;&gt;"",$H12&lt;&gt;"",$G12&lt;=S$11+6,$H12&gt;=S$11)</formula>
    </cfRule>
  </conditionalFormatting>
  <conditionalFormatting sqref="T12:T61">
    <cfRule type="expression" priority="15" dxfId="0" stopIfTrue="1">
      <formula>AND($L12="просрочено",$G12&lt;&gt;"",$H12&lt;&gt;"",$G12&lt;=T$11+6,$H12&gt;=T$11)</formula>
    </cfRule>
    <cfRule type="expression" priority="16" dxfId="1" stopIfTrue="0">
      <formula>AND($G12&lt;&gt;"",$H12&lt;&gt;"",$G12&lt;=T$11+6,$H12&gt;=T$11)</formula>
    </cfRule>
  </conditionalFormatting>
  <conditionalFormatting sqref="U12:U61">
    <cfRule type="expression" priority="17" dxfId="0" stopIfTrue="1">
      <formula>AND($L12="просрочено",$G12&lt;&gt;"",$H12&lt;&gt;"",$G12&lt;=U$11+6,$H12&gt;=U$11)</formula>
    </cfRule>
    <cfRule type="expression" priority="18" dxfId="1" stopIfTrue="0">
      <formula>AND($G12&lt;&gt;"",$H12&lt;&gt;"",$G12&lt;=U$11+6,$H12&gt;=U$11)</formula>
    </cfRule>
  </conditionalFormatting>
  <conditionalFormatting sqref="V12:V61">
    <cfRule type="expression" priority="19" dxfId="0" stopIfTrue="1">
      <formula>AND($L12="просрочено",$G12&lt;&gt;"",$H12&lt;&gt;"",$G12&lt;=V$11+6,$H12&gt;=V$11)</formula>
    </cfRule>
    <cfRule type="expression" priority="20" dxfId="1" stopIfTrue="0">
      <formula>AND($G12&lt;&gt;"",$H12&lt;&gt;"",$G12&lt;=V$11+6,$H12&gt;=V$11)</formula>
    </cfRule>
  </conditionalFormatting>
  <conditionalFormatting sqref="W12:W61">
    <cfRule type="expression" priority="21" dxfId="0" stopIfTrue="1">
      <formula>AND($L12="просрочено",$G12&lt;&gt;"",$H12&lt;&gt;"",$G12&lt;=W$11+6,$H12&gt;=W$11)</formula>
    </cfRule>
    <cfRule type="expression" priority="22" dxfId="1" stopIfTrue="0">
      <formula>AND($G12&lt;&gt;"",$H12&lt;&gt;"",$G12&lt;=W$11+6,$H12&gt;=W$11)</formula>
    </cfRule>
  </conditionalFormatting>
  <conditionalFormatting sqref="X12:X61">
    <cfRule type="expression" priority="23" dxfId="0" stopIfTrue="1">
      <formula>AND($L12="просрочено",$G12&lt;&gt;"",$H12&lt;&gt;"",$G12&lt;=X$11+6,$H12&gt;=X$11)</formula>
    </cfRule>
    <cfRule type="expression" priority="24" dxfId="1" stopIfTrue="0">
      <formula>AND($G12&lt;&gt;"",$H12&lt;&gt;"",$G12&lt;=X$11+6,$H12&gt;=X$11)</formula>
    </cfRule>
  </conditionalFormatting>
  <conditionalFormatting sqref="Y12:Y61">
    <cfRule type="expression" priority="25" dxfId="0" stopIfTrue="1">
      <formula>AND($L12="просрочено",$G12&lt;&gt;"",$H12&lt;&gt;"",$G12&lt;=Y$11+6,$H12&gt;=Y$11)</formula>
    </cfRule>
    <cfRule type="expression" priority="26" dxfId="1" stopIfTrue="0">
      <formula>AND($G12&lt;&gt;"",$H12&lt;&gt;"",$G12&lt;=Y$11+6,$H12&gt;=Y$11)</formula>
    </cfRule>
  </conditionalFormatting>
  <conditionalFormatting sqref="Z12:Z61">
    <cfRule type="expression" priority="27" dxfId="0" stopIfTrue="1">
      <formula>AND($L12="просрочено",$G12&lt;&gt;"",$H12&lt;&gt;"",$G12&lt;=Z$11+6,$H12&gt;=Z$11)</formula>
    </cfRule>
    <cfRule type="expression" priority="28" dxfId="1" stopIfTrue="0">
      <formula>AND($G12&lt;&gt;"",$H12&lt;&gt;"",$G12&lt;=Z$11+6,$H12&gt;=Z$11)</formula>
    </cfRule>
  </conditionalFormatting>
  <conditionalFormatting sqref="AA12:AA61">
    <cfRule type="expression" priority="29" dxfId="0" stopIfTrue="1">
      <formula>AND($L12="просрочено",$G12&lt;&gt;"",$H12&lt;&gt;"",$G12&lt;=AA$11+6,$H12&gt;=AA$11)</formula>
    </cfRule>
    <cfRule type="expression" priority="30" dxfId="1" stopIfTrue="0">
      <formula>AND($G12&lt;&gt;"",$H12&lt;&gt;"",$G12&lt;=AA$11+6,$H12&gt;=AA$11)</formula>
    </cfRule>
  </conditionalFormatting>
  <conditionalFormatting sqref="AB12:AB61">
    <cfRule type="expression" priority="31" dxfId="0" stopIfTrue="1">
      <formula>AND($L12="просрочено",$G12&lt;&gt;"",$H12&lt;&gt;"",$G12&lt;=AB$11+6,$H12&gt;=AB$11)</formula>
    </cfRule>
    <cfRule type="expression" priority="32" dxfId="1" stopIfTrue="0">
      <formula>AND($G12&lt;&gt;"",$H12&lt;&gt;"",$G12&lt;=AB$11+6,$H12&gt;=AB$11)</formula>
    </cfRule>
  </conditionalFormatting>
  <conditionalFormatting sqref="AC12:AC61">
    <cfRule type="expression" priority="33" dxfId="0" stopIfTrue="1">
      <formula>AND($L12="просрочено",$G12&lt;&gt;"",$H12&lt;&gt;"",$G12&lt;=AC$11+6,$H12&gt;=AC$11)</formula>
    </cfRule>
    <cfRule type="expression" priority="34" dxfId="1" stopIfTrue="0">
      <formula>AND($G12&lt;&gt;"",$H12&lt;&gt;"",$G12&lt;=AC$11+6,$H12&gt;=AC$11)</formula>
    </cfRule>
  </conditionalFormatting>
  <conditionalFormatting sqref="AD12:AD61">
    <cfRule type="expression" priority="35" dxfId="0" stopIfTrue="1">
      <formula>AND($L12="просрочено",$G12&lt;&gt;"",$H12&lt;&gt;"",$G12&lt;=AD$11+6,$H12&gt;=AD$11)</formula>
    </cfRule>
    <cfRule type="expression" priority="36" dxfId="1" stopIfTrue="0">
      <formula>AND($G12&lt;&gt;"",$H12&lt;&gt;"",$G12&lt;=AD$11+6,$H12&gt;=AD$11)</formula>
    </cfRule>
  </conditionalFormatting>
  <conditionalFormatting sqref="AE12:AE61">
    <cfRule type="expression" priority="37" dxfId="0" stopIfTrue="1">
      <formula>AND($L12="просрочено",$G12&lt;&gt;"",$H12&lt;&gt;"",$G12&lt;=AE$11+6,$H12&gt;=AE$11)</formula>
    </cfRule>
    <cfRule type="expression" priority="38" dxfId="1" stopIfTrue="0">
      <formula>AND($G12&lt;&gt;"",$H12&lt;&gt;"",$G12&lt;=AE$11+6,$H12&gt;=AE$11)</formula>
    </cfRule>
  </conditionalFormatting>
  <conditionalFormatting sqref="AF12:AF61">
    <cfRule type="expression" priority="39" dxfId="0" stopIfTrue="1">
      <formula>AND($L12="просрочено",$G12&lt;&gt;"",$H12&lt;&gt;"",$G12&lt;=AF$11+6,$H12&gt;=AF$11)</formula>
    </cfRule>
    <cfRule type="expression" priority="40" dxfId="1" stopIfTrue="0">
      <formula>AND($G12&lt;&gt;"",$H12&lt;&gt;"",$G12&lt;=AF$11+6,$H12&gt;=AF$11)</formula>
    </cfRule>
  </conditionalFormatting>
  <conditionalFormatting sqref="AG12:AG61">
    <cfRule type="expression" priority="41" dxfId="0" stopIfTrue="1">
      <formula>AND($L12="просрочено",$G12&lt;&gt;"",$H12&lt;&gt;"",$G12&lt;=AG$11+6,$H12&gt;=AG$11)</formula>
    </cfRule>
    <cfRule type="expression" priority="42" dxfId="1" stopIfTrue="0">
      <formula>AND($G12&lt;&gt;"",$H12&lt;&gt;"",$G12&lt;=AG$11+6,$H12&gt;=AG$11)</formula>
    </cfRule>
  </conditionalFormatting>
  <conditionalFormatting sqref="AH12:AH61">
    <cfRule type="expression" priority="43" dxfId="0" stopIfTrue="1">
      <formula>AND($L12="просрочено",$G12&lt;&gt;"",$H12&lt;&gt;"",$G12&lt;=AH$11+6,$H12&gt;=AH$11)</formula>
    </cfRule>
    <cfRule type="expression" priority="44" dxfId="1" stopIfTrue="0">
      <formula>AND($G12&lt;&gt;"",$H12&lt;&gt;"",$G12&lt;=AH$11+6,$H12&gt;=AH$11)</formula>
    </cfRule>
  </conditionalFormatting>
  <conditionalFormatting sqref="AI12:AI61">
    <cfRule type="expression" priority="45" dxfId="0" stopIfTrue="1">
      <formula>AND($L12="просрочено",$G12&lt;&gt;"",$H12&lt;&gt;"",$G12&lt;=AI$11+6,$H12&gt;=AI$11)</formula>
    </cfRule>
    <cfRule type="expression" priority="46" dxfId="1" stopIfTrue="0">
      <formula>AND($G12&lt;&gt;"",$H12&lt;&gt;"",$G12&lt;=AI$11+6,$H12&gt;=AI$11)</formula>
    </cfRule>
  </conditionalFormatting>
  <conditionalFormatting sqref="AJ12:AJ61">
    <cfRule type="expression" priority="47" dxfId="0" stopIfTrue="1">
      <formula>AND($L12="просрочено",$G12&lt;&gt;"",$H12&lt;&gt;"",$G12&lt;=AJ$11+6,$H12&gt;=AJ$11)</formula>
    </cfRule>
    <cfRule type="expression" priority="48" dxfId="1" stopIfTrue="0">
      <formula>AND($G12&lt;&gt;"",$H12&lt;&gt;"",$G12&lt;=AJ$11+6,$H12&gt;=AJ$11)</formula>
    </cfRule>
  </conditionalFormatting>
  <conditionalFormatting sqref="AK12:AK61">
    <cfRule type="expression" priority="49" dxfId="0" stopIfTrue="1">
      <formula>AND($L12="просрочено",$G12&lt;&gt;"",$H12&lt;&gt;"",$G12&lt;=AK$11+6,$H12&gt;=AK$11)</formula>
    </cfRule>
    <cfRule type="expression" priority="50" dxfId="1" stopIfTrue="0">
      <formula>AND($G12&lt;&gt;"",$H12&lt;&gt;"",$G12&lt;=AK$11+6,$H12&gt;=AK$11)</formula>
    </cfRule>
  </conditionalFormatting>
  <conditionalFormatting sqref="AL12:AL61">
    <cfRule type="expression" priority="51" dxfId="0" stopIfTrue="1">
      <formula>AND($L12="просрочено",$G12&lt;&gt;"",$H12&lt;&gt;"",$G12&lt;=AL$11+6,$H12&gt;=AL$11)</formula>
    </cfRule>
    <cfRule type="expression" priority="52" dxfId="1" stopIfTrue="0">
      <formula>AND($G12&lt;&gt;"",$H12&lt;&gt;"",$G12&lt;=AL$11+6,$H12&gt;=AL$11)</formula>
    </cfRule>
  </conditionalFormatting>
  <conditionalFormatting sqref="D12:D61">
    <cfRule type="expression" priority="53" dxfId="2" stopIfTrue="0">
      <formula>AND($D12&lt;&gt;"",$G12="")</formula>
    </cfRule>
  </conditionalFormatting>
  <dataValidations count="1">
    <dataValidation sqref="C12:C61" showDropDown="0" showInputMessage="0" showErrorMessage="0" allowBlank="1" type="list">
      <formula1>=Справочники!$B$5:$B$21</formula1>
    </dataValidation>
  </dataValidation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F68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8" customWidth="1" min="2" max="2"/>
    <col width="20" customWidth="1" min="3" max="3"/>
    <col width="12" customWidth="1" min="4" max="4"/>
    <col width="18" customWidth="1" min="5" max="5"/>
    <col width="18" customWidth="1" min="6" max="6"/>
  </cols>
  <sheetData>
    <row r="2">
      <c r="B2" s="28" t="inlineStr">
        <is>
          <t>ОСВОЕНИЕ ПО ГРАФИКУ</t>
        </is>
      </c>
    </row>
    <row r="3">
      <c r="B3" s="2" t="inlineStr">
        <is>
          <t>Наименование и готовность подтягиваются с листа «График». Сметная стоимость вносится вручную.</t>
        </is>
      </c>
    </row>
    <row r="4">
      <c r="B4" s="29" t="inlineStr">
        <is>
          <t>Освоено = сметная стоимость × готовность. Это не бухгалтерский учёт: это управленческая оценка того, сколько объёма уже закрыто.</t>
        </is>
      </c>
    </row>
    <row r="11" ht="32" customHeight="1">
      <c r="A11" s="11" t="inlineStr">
        <is>
          <t>№</t>
        </is>
      </c>
      <c r="B11" s="11" t="inlineStr">
        <is>
          <t>Наименование работ</t>
        </is>
      </c>
      <c r="C11" s="11" t="inlineStr">
        <is>
          <t>Сметная стоимость, ₽</t>
        </is>
      </c>
      <c r="D11" s="11" t="inlineStr">
        <is>
          <t>Готовность</t>
        </is>
      </c>
      <c r="E11" s="11" t="inlineStr">
        <is>
          <t>Освоено, ₽</t>
        </is>
      </c>
      <c r="F11" s="11" t="inlineStr">
        <is>
          <t>Остаток, ₽</t>
        </is>
      </c>
    </row>
    <row r="12">
      <c r="A12" s="13">
        <f>IF(График!$B12="","",График!$A12)</f>
        <v/>
      </c>
      <c r="B12" s="13">
        <f>График!$B12</f>
        <v/>
      </c>
      <c r="C12" s="30" t="n">
        <v>310000</v>
      </c>
      <c r="D12" s="15">
        <f>IF(График!$B12="","",График!$F12)</f>
        <v/>
      </c>
      <c r="E12" s="30">
        <f>IF(OR($C12="",$D12=""),"",ROUND($C12*$D12,2))</f>
        <v/>
      </c>
      <c r="F12" s="30">
        <f>IF($C12="","",ROUND($C12-IF($E12="",0,$E12),2))</f>
        <v/>
      </c>
    </row>
    <row r="13">
      <c r="A13" s="13">
        <f>IF(График!$B13="","",График!$A13)</f>
        <v/>
      </c>
      <c r="B13" s="13">
        <f>График!$B13</f>
        <v/>
      </c>
      <c r="C13" s="30" t="n">
        <v>180000</v>
      </c>
      <c r="D13" s="15">
        <f>IF(График!$B13="","",График!$F13)</f>
        <v/>
      </c>
      <c r="E13" s="30">
        <f>IF(OR($C13="",$D13=""),"",ROUND($C13*$D13,2))</f>
        <v/>
      </c>
      <c r="F13" s="30">
        <f>IF($C13="","",ROUND($C13-IF($E13="",0,$E13),2))</f>
        <v/>
      </c>
    </row>
    <row r="14">
      <c r="A14" s="13">
        <f>IF(График!$B14="","",График!$A14)</f>
        <v/>
      </c>
      <c r="B14" s="13">
        <f>График!$B14</f>
        <v/>
      </c>
      <c r="C14" s="30" t="n">
        <v>220000</v>
      </c>
      <c r="D14" s="15">
        <f>IF(График!$B14="","",График!$F14)</f>
        <v/>
      </c>
      <c r="E14" s="30">
        <f>IF(OR($C14="",$D14=""),"",ROUND($C14*$D14,2))</f>
        <v/>
      </c>
      <c r="F14" s="30">
        <f>IF($C14="","",ROUND($C14-IF($E14="",0,$E14),2))</f>
        <v/>
      </c>
    </row>
    <row r="15">
      <c r="A15" s="13">
        <f>IF(График!$B15="","",График!$A15)</f>
        <v/>
      </c>
      <c r="B15" s="13">
        <f>График!$B15</f>
        <v/>
      </c>
      <c r="C15" s="30" t="n">
        <v>480000</v>
      </c>
      <c r="D15" s="15">
        <f>IF(График!$B15="","",График!$F15)</f>
        <v/>
      </c>
      <c r="E15" s="30">
        <f>IF(OR($C15="",$D15=""),"",ROUND($C15*$D15,2))</f>
        <v/>
      </c>
      <c r="F15" s="30">
        <f>IF($C15="","",ROUND($C15-IF($E15="",0,$E15),2))</f>
        <v/>
      </c>
    </row>
    <row r="16">
      <c r="A16" s="13">
        <f>IF(График!$B16="","",График!$A16)</f>
        <v/>
      </c>
      <c r="B16" s="13">
        <f>График!$B16</f>
        <v/>
      </c>
      <c r="C16" s="30" t="n">
        <v>1380000</v>
      </c>
      <c r="D16" s="15">
        <f>IF(График!$B16="","",График!$F16)</f>
        <v/>
      </c>
      <c r="E16" s="30">
        <f>IF(OR($C16="",$D16=""),"",ROUND($C16*$D16,2))</f>
        <v/>
      </c>
      <c r="F16" s="30">
        <f>IF($C16="","",ROUND($C16-IF($E16="",0,$E16),2))</f>
        <v/>
      </c>
    </row>
    <row r="17">
      <c r="A17" s="13">
        <f>IF(График!$B17="","",График!$A17)</f>
        <v/>
      </c>
      <c r="B17" s="13">
        <f>График!$B17</f>
        <v/>
      </c>
      <c r="C17" s="30" t="n">
        <v>320000</v>
      </c>
      <c r="D17" s="15">
        <f>IF(График!$B17="","",График!$F17)</f>
        <v/>
      </c>
      <c r="E17" s="30">
        <f>IF(OR($C17="",$D17=""),"",ROUND($C17*$D17,2))</f>
        <v/>
      </c>
      <c r="F17" s="30">
        <f>IF($C17="","",ROUND($C17-IF($E17="",0,$E17),2))</f>
        <v/>
      </c>
    </row>
    <row r="18">
      <c r="A18" s="13">
        <f>IF(График!$B18="","",График!$A18)</f>
        <v/>
      </c>
      <c r="B18" s="13">
        <f>График!$B18</f>
        <v/>
      </c>
      <c r="C18" s="30" t="n">
        <v>260000</v>
      </c>
      <c r="D18" s="15">
        <f>IF(График!$B18="","",График!$F18)</f>
        <v/>
      </c>
      <c r="E18" s="30">
        <f>IF(OR($C18="",$D18=""),"",ROUND($C18*$D18,2))</f>
        <v/>
      </c>
      <c r="F18" s="30">
        <f>IF($C18="","",ROUND($C18-IF($E18="",0,$E18),2))</f>
        <v/>
      </c>
    </row>
    <row r="19">
      <c r="A19" s="13">
        <f>IF(График!$B19="","",График!$A19)</f>
        <v/>
      </c>
      <c r="B19" s="13">
        <f>График!$B19</f>
        <v/>
      </c>
      <c r="C19" s="30" t="n">
        <v>1260000</v>
      </c>
      <c r="D19" s="15">
        <f>IF(График!$B19="","",График!$F19)</f>
        <v/>
      </c>
      <c r="E19" s="30">
        <f>IF(OR($C19="",$D19=""),"",ROUND($C19*$D19,2))</f>
        <v/>
      </c>
      <c r="F19" s="30">
        <f>IF($C19="","",ROUND($C19-IF($E19="",0,$E19),2))</f>
        <v/>
      </c>
    </row>
    <row r="20">
      <c r="A20" s="13">
        <f>IF(График!$B20="","",График!$A20)</f>
        <v/>
      </c>
      <c r="B20" s="13">
        <f>График!$B20</f>
        <v/>
      </c>
      <c r="C20" s="30" t="n">
        <v>1050000</v>
      </c>
      <c r="D20" s="15">
        <f>IF(График!$B20="","",График!$F20)</f>
        <v/>
      </c>
      <c r="E20" s="30">
        <f>IF(OR($C20="",$D20=""),"",ROUND($C20*$D20,2))</f>
        <v/>
      </c>
      <c r="F20" s="30">
        <f>IF($C20="","",ROUND($C20-IF($E20="",0,$E20),2))</f>
        <v/>
      </c>
    </row>
    <row r="21">
      <c r="A21" s="13">
        <f>IF(График!$B21="","",График!$A21)</f>
        <v/>
      </c>
      <c r="B21" s="13">
        <f>График!$B21</f>
        <v/>
      </c>
      <c r="C21" s="30" t="n">
        <v>190000</v>
      </c>
      <c r="D21" s="15">
        <f>IF(График!$B21="","",График!$F21)</f>
        <v/>
      </c>
      <c r="E21" s="30">
        <f>IF(OR($C21="",$D21=""),"",ROUND($C21*$D21,2))</f>
        <v/>
      </c>
      <c r="F21" s="30">
        <f>IF($C21="","",ROUND($C21-IF($E21="",0,$E21),2))</f>
        <v/>
      </c>
    </row>
    <row r="22">
      <c r="A22" s="13">
        <f>IF(График!$B22="","",График!$A22)</f>
        <v/>
      </c>
      <c r="B22" s="13">
        <f>График!$B22</f>
        <v/>
      </c>
      <c r="C22" s="31" t="n"/>
      <c r="D22" s="15">
        <f>IF(График!$B22="","",График!$F22)</f>
        <v/>
      </c>
      <c r="E22" s="30">
        <f>IF(OR($C22="",$D22=""),"",ROUND($C22*$D22,2))</f>
        <v/>
      </c>
      <c r="F22" s="30">
        <f>IF($C22="","",ROUND($C22-IF($E22="",0,$E22),2))</f>
        <v/>
      </c>
    </row>
    <row r="23">
      <c r="A23" s="13">
        <f>IF(График!$B23="","",График!$A23)</f>
        <v/>
      </c>
      <c r="B23" s="13">
        <f>График!$B23</f>
        <v/>
      </c>
      <c r="C23" s="31" t="n"/>
      <c r="D23" s="15">
        <f>IF(График!$B23="","",График!$F23)</f>
        <v/>
      </c>
      <c r="E23" s="30">
        <f>IF(OR($C23="",$D23=""),"",ROUND($C23*$D23,2))</f>
        <v/>
      </c>
      <c r="F23" s="30">
        <f>IF($C23="","",ROUND($C23-IF($E23="",0,$E23),2))</f>
        <v/>
      </c>
    </row>
    <row r="24">
      <c r="A24" s="13">
        <f>IF(График!$B24="","",График!$A24)</f>
        <v/>
      </c>
      <c r="B24" s="13">
        <f>График!$B24</f>
        <v/>
      </c>
      <c r="C24" s="31" t="n"/>
      <c r="D24" s="15">
        <f>IF(График!$B24="","",График!$F24)</f>
        <v/>
      </c>
      <c r="E24" s="30">
        <f>IF(OR($C24="",$D24=""),"",ROUND($C24*$D24,2))</f>
        <v/>
      </c>
      <c r="F24" s="30">
        <f>IF($C24="","",ROUND($C24-IF($E24="",0,$E24),2))</f>
        <v/>
      </c>
    </row>
    <row r="25">
      <c r="A25" s="13">
        <f>IF(График!$B25="","",График!$A25)</f>
        <v/>
      </c>
      <c r="B25" s="13">
        <f>График!$B25</f>
        <v/>
      </c>
      <c r="C25" s="31" t="n"/>
      <c r="D25" s="15">
        <f>IF(График!$B25="","",График!$F25)</f>
        <v/>
      </c>
      <c r="E25" s="30">
        <f>IF(OR($C25="",$D25=""),"",ROUND($C25*$D25,2))</f>
        <v/>
      </c>
      <c r="F25" s="30">
        <f>IF($C25="","",ROUND($C25-IF($E25="",0,$E25),2))</f>
        <v/>
      </c>
    </row>
    <row r="26">
      <c r="A26" s="13">
        <f>IF(График!$B26="","",График!$A26)</f>
        <v/>
      </c>
      <c r="B26" s="13">
        <f>График!$B26</f>
        <v/>
      </c>
      <c r="C26" s="31" t="n"/>
      <c r="D26" s="15">
        <f>IF(График!$B26="","",График!$F26)</f>
        <v/>
      </c>
      <c r="E26" s="30">
        <f>IF(OR($C26="",$D26=""),"",ROUND($C26*$D26,2))</f>
        <v/>
      </c>
      <c r="F26" s="30">
        <f>IF($C26="","",ROUND($C26-IF($E26="",0,$E26),2))</f>
        <v/>
      </c>
    </row>
    <row r="27">
      <c r="A27" s="13">
        <f>IF(График!$B27="","",График!$A27)</f>
        <v/>
      </c>
      <c r="B27" s="13">
        <f>График!$B27</f>
        <v/>
      </c>
      <c r="C27" s="31" t="n"/>
      <c r="D27" s="15">
        <f>IF(График!$B27="","",График!$F27)</f>
        <v/>
      </c>
      <c r="E27" s="30">
        <f>IF(OR($C27="",$D27=""),"",ROUND($C27*$D27,2))</f>
        <v/>
      </c>
      <c r="F27" s="30">
        <f>IF($C27="","",ROUND($C27-IF($E27="",0,$E27),2))</f>
        <v/>
      </c>
    </row>
    <row r="28">
      <c r="A28" s="13">
        <f>IF(График!$B28="","",График!$A28)</f>
        <v/>
      </c>
      <c r="B28" s="13">
        <f>График!$B28</f>
        <v/>
      </c>
      <c r="C28" s="31" t="n"/>
      <c r="D28" s="15">
        <f>IF(График!$B28="","",График!$F28)</f>
        <v/>
      </c>
      <c r="E28" s="30">
        <f>IF(OR($C28="",$D28=""),"",ROUND($C28*$D28,2))</f>
        <v/>
      </c>
      <c r="F28" s="30">
        <f>IF($C28="","",ROUND($C28-IF($E28="",0,$E28),2))</f>
        <v/>
      </c>
    </row>
    <row r="29">
      <c r="A29" s="13">
        <f>IF(График!$B29="","",График!$A29)</f>
        <v/>
      </c>
      <c r="B29" s="13">
        <f>График!$B29</f>
        <v/>
      </c>
      <c r="C29" s="31" t="n"/>
      <c r="D29" s="15">
        <f>IF(График!$B29="","",График!$F29)</f>
        <v/>
      </c>
      <c r="E29" s="30">
        <f>IF(OR($C29="",$D29=""),"",ROUND($C29*$D29,2))</f>
        <v/>
      </c>
      <c r="F29" s="30">
        <f>IF($C29="","",ROUND($C29-IF($E29="",0,$E29),2))</f>
        <v/>
      </c>
    </row>
    <row r="30">
      <c r="A30" s="13">
        <f>IF(График!$B30="","",График!$A30)</f>
        <v/>
      </c>
      <c r="B30" s="13">
        <f>График!$B30</f>
        <v/>
      </c>
      <c r="C30" s="31" t="n"/>
      <c r="D30" s="15">
        <f>IF(График!$B30="","",График!$F30)</f>
        <v/>
      </c>
      <c r="E30" s="30">
        <f>IF(OR($C30="",$D30=""),"",ROUND($C30*$D30,2))</f>
        <v/>
      </c>
      <c r="F30" s="30">
        <f>IF($C30="","",ROUND($C30-IF($E30="",0,$E30),2))</f>
        <v/>
      </c>
    </row>
    <row r="31">
      <c r="A31" s="13">
        <f>IF(График!$B31="","",График!$A31)</f>
        <v/>
      </c>
      <c r="B31" s="13">
        <f>График!$B31</f>
        <v/>
      </c>
      <c r="C31" s="31" t="n"/>
      <c r="D31" s="15">
        <f>IF(График!$B31="","",График!$F31)</f>
        <v/>
      </c>
      <c r="E31" s="30">
        <f>IF(OR($C31="",$D31=""),"",ROUND($C31*$D31,2))</f>
        <v/>
      </c>
      <c r="F31" s="30">
        <f>IF($C31="","",ROUND($C31-IF($E31="",0,$E31),2))</f>
        <v/>
      </c>
    </row>
    <row r="32">
      <c r="A32" s="13">
        <f>IF(График!$B32="","",График!$A32)</f>
        <v/>
      </c>
      <c r="B32" s="13">
        <f>График!$B32</f>
        <v/>
      </c>
      <c r="C32" s="31" t="n"/>
      <c r="D32" s="15">
        <f>IF(График!$B32="","",График!$F32)</f>
        <v/>
      </c>
      <c r="E32" s="30">
        <f>IF(OR($C32="",$D32=""),"",ROUND($C32*$D32,2))</f>
        <v/>
      </c>
      <c r="F32" s="30">
        <f>IF($C32="","",ROUND($C32-IF($E32="",0,$E32),2))</f>
        <v/>
      </c>
    </row>
    <row r="33">
      <c r="A33" s="13">
        <f>IF(График!$B33="","",График!$A33)</f>
        <v/>
      </c>
      <c r="B33" s="13">
        <f>График!$B33</f>
        <v/>
      </c>
      <c r="C33" s="31" t="n"/>
      <c r="D33" s="15">
        <f>IF(График!$B33="","",График!$F33)</f>
        <v/>
      </c>
      <c r="E33" s="30">
        <f>IF(OR($C33="",$D33=""),"",ROUND($C33*$D33,2))</f>
        <v/>
      </c>
      <c r="F33" s="30">
        <f>IF($C33="","",ROUND($C33-IF($E33="",0,$E33),2))</f>
        <v/>
      </c>
    </row>
    <row r="34">
      <c r="A34" s="13">
        <f>IF(График!$B34="","",График!$A34)</f>
        <v/>
      </c>
      <c r="B34" s="13">
        <f>График!$B34</f>
        <v/>
      </c>
      <c r="C34" s="31" t="n"/>
      <c r="D34" s="15">
        <f>IF(График!$B34="","",График!$F34)</f>
        <v/>
      </c>
      <c r="E34" s="30">
        <f>IF(OR($C34="",$D34=""),"",ROUND($C34*$D34,2))</f>
        <v/>
      </c>
      <c r="F34" s="30">
        <f>IF($C34="","",ROUND($C34-IF($E34="",0,$E34),2))</f>
        <v/>
      </c>
    </row>
    <row r="35">
      <c r="A35" s="13">
        <f>IF(График!$B35="","",График!$A35)</f>
        <v/>
      </c>
      <c r="B35" s="13">
        <f>График!$B35</f>
        <v/>
      </c>
      <c r="C35" s="31" t="n"/>
      <c r="D35" s="15">
        <f>IF(График!$B35="","",График!$F35)</f>
        <v/>
      </c>
      <c r="E35" s="30">
        <f>IF(OR($C35="",$D35=""),"",ROUND($C35*$D35,2))</f>
        <v/>
      </c>
      <c r="F35" s="30">
        <f>IF($C35="","",ROUND($C35-IF($E35="",0,$E35),2))</f>
        <v/>
      </c>
    </row>
    <row r="36">
      <c r="A36" s="13">
        <f>IF(График!$B36="","",График!$A36)</f>
        <v/>
      </c>
      <c r="B36" s="13">
        <f>График!$B36</f>
        <v/>
      </c>
      <c r="C36" s="31" t="n"/>
      <c r="D36" s="15">
        <f>IF(График!$B36="","",График!$F36)</f>
        <v/>
      </c>
      <c r="E36" s="30">
        <f>IF(OR($C36="",$D36=""),"",ROUND($C36*$D36,2))</f>
        <v/>
      </c>
      <c r="F36" s="30">
        <f>IF($C36="","",ROUND($C36-IF($E36="",0,$E36),2))</f>
        <v/>
      </c>
    </row>
    <row r="37">
      <c r="A37" s="13">
        <f>IF(График!$B37="","",График!$A37)</f>
        <v/>
      </c>
      <c r="B37" s="13">
        <f>График!$B37</f>
        <v/>
      </c>
      <c r="C37" s="31" t="n"/>
      <c r="D37" s="15">
        <f>IF(График!$B37="","",График!$F37)</f>
        <v/>
      </c>
      <c r="E37" s="30">
        <f>IF(OR($C37="",$D37=""),"",ROUND($C37*$D37,2))</f>
        <v/>
      </c>
      <c r="F37" s="30">
        <f>IF($C37="","",ROUND($C37-IF($E37="",0,$E37),2))</f>
        <v/>
      </c>
    </row>
    <row r="38">
      <c r="A38" s="13">
        <f>IF(График!$B38="","",График!$A38)</f>
        <v/>
      </c>
      <c r="B38" s="13">
        <f>График!$B38</f>
        <v/>
      </c>
      <c r="C38" s="31" t="n"/>
      <c r="D38" s="15">
        <f>IF(График!$B38="","",График!$F38)</f>
        <v/>
      </c>
      <c r="E38" s="30">
        <f>IF(OR($C38="",$D38=""),"",ROUND($C38*$D38,2))</f>
        <v/>
      </c>
      <c r="F38" s="30">
        <f>IF($C38="","",ROUND($C38-IF($E38="",0,$E38),2))</f>
        <v/>
      </c>
    </row>
    <row r="39">
      <c r="A39" s="13">
        <f>IF(График!$B39="","",График!$A39)</f>
        <v/>
      </c>
      <c r="B39" s="13">
        <f>График!$B39</f>
        <v/>
      </c>
      <c r="C39" s="31" t="n"/>
      <c r="D39" s="15">
        <f>IF(График!$B39="","",График!$F39)</f>
        <v/>
      </c>
      <c r="E39" s="30">
        <f>IF(OR($C39="",$D39=""),"",ROUND($C39*$D39,2))</f>
        <v/>
      </c>
      <c r="F39" s="30">
        <f>IF($C39="","",ROUND($C39-IF($E39="",0,$E39),2))</f>
        <v/>
      </c>
    </row>
    <row r="40">
      <c r="A40" s="13">
        <f>IF(График!$B40="","",График!$A40)</f>
        <v/>
      </c>
      <c r="B40" s="13">
        <f>График!$B40</f>
        <v/>
      </c>
      <c r="C40" s="31" t="n"/>
      <c r="D40" s="15">
        <f>IF(График!$B40="","",График!$F40)</f>
        <v/>
      </c>
      <c r="E40" s="30">
        <f>IF(OR($C40="",$D40=""),"",ROUND($C40*$D40,2))</f>
        <v/>
      </c>
      <c r="F40" s="30">
        <f>IF($C40="","",ROUND($C40-IF($E40="",0,$E40),2))</f>
        <v/>
      </c>
    </row>
    <row r="41">
      <c r="A41" s="13">
        <f>IF(График!$B41="","",График!$A41)</f>
        <v/>
      </c>
      <c r="B41" s="13">
        <f>График!$B41</f>
        <v/>
      </c>
      <c r="C41" s="31" t="n"/>
      <c r="D41" s="15">
        <f>IF(График!$B41="","",График!$F41)</f>
        <v/>
      </c>
      <c r="E41" s="30">
        <f>IF(OR($C41="",$D41=""),"",ROUND($C41*$D41,2))</f>
        <v/>
      </c>
      <c r="F41" s="30">
        <f>IF($C41="","",ROUND($C41-IF($E41="",0,$E41),2))</f>
        <v/>
      </c>
    </row>
    <row r="42">
      <c r="A42" s="13">
        <f>IF(График!$B42="","",График!$A42)</f>
        <v/>
      </c>
      <c r="B42" s="13">
        <f>График!$B42</f>
        <v/>
      </c>
      <c r="C42" s="31" t="n"/>
      <c r="D42" s="15">
        <f>IF(График!$B42="","",График!$F42)</f>
        <v/>
      </c>
      <c r="E42" s="30">
        <f>IF(OR($C42="",$D42=""),"",ROUND($C42*$D42,2))</f>
        <v/>
      </c>
      <c r="F42" s="30">
        <f>IF($C42="","",ROUND($C42-IF($E42="",0,$E42),2))</f>
        <v/>
      </c>
    </row>
    <row r="43">
      <c r="A43" s="13">
        <f>IF(График!$B43="","",График!$A43)</f>
        <v/>
      </c>
      <c r="B43" s="13">
        <f>График!$B43</f>
        <v/>
      </c>
      <c r="C43" s="31" t="n"/>
      <c r="D43" s="15">
        <f>IF(График!$B43="","",График!$F43)</f>
        <v/>
      </c>
      <c r="E43" s="30">
        <f>IF(OR($C43="",$D43=""),"",ROUND($C43*$D43,2))</f>
        <v/>
      </c>
      <c r="F43" s="30">
        <f>IF($C43="","",ROUND($C43-IF($E43="",0,$E43),2))</f>
        <v/>
      </c>
    </row>
    <row r="44">
      <c r="A44" s="13">
        <f>IF(График!$B44="","",График!$A44)</f>
        <v/>
      </c>
      <c r="B44" s="13">
        <f>График!$B44</f>
        <v/>
      </c>
      <c r="C44" s="31" t="n"/>
      <c r="D44" s="15">
        <f>IF(График!$B44="","",График!$F44)</f>
        <v/>
      </c>
      <c r="E44" s="30">
        <f>IF(OR($C44="",$D44=""),"",ROUND($C44*$D44,2))</f>
        <v/>
      </c>
      <c r="F44" s="30">
        <f>IF($C44="","",ROUND($C44-IF($E44="",0,$E44),2))</f>
        <v/>
      </c>
    </row>
    <row r="45">
      <c r="A45" s="13">
        <f>IF(График!$B45="","",График!$A45)</f>
        <v/>
      </c>
      <c r="B45" s="13">
        <f>График!$B45</f>
        <v/>
      </c>
      <c r="C45" s="31" t="n"/>
      <c r="D45" s="15">
        <f>IF(График!$B45="","",График!$F45)</f>
        <v/>
      </c>
      <c r="E45" s="30">
        <f>IF(OR($C45="",$D45=""),"",ROUND($C45*$D45,2))</f>
        <v/>
      </c>
      <c r="F45" s="30">
        <f>IF($C45="","",ROUND($C45-IF($E45="",0,$E45),2))</f>
        <v/>
      </c>
    </row>
    <row r="46">
      <c r="A46" s="13">
        <f>IF(График!$B46="","",График!$A46)</f>
        <v/>
      </c>
      <c r="B46" s="13">
        <f>График!$B46</f>
        <v/>
      </c>
      <c r="C46" s="31" t="n"/>
      <c r="D46" s="15">
        <f>IF(График!$B46="","",График!$F46)</f>
        <v/>
      </c>
      <c r="E46" s="30">
        <f>IF(OR($C46="",$D46=""),"",ROUND($C46*$D46,2))</f>
        <v/>
      </c>
      <c r="F46" s="30">
        <f>IF($C46="","",ROUND($C46-IF($E46="",0,$E46),2))</f>
        <v/>
      </c>
    </row>
    <row r="47">
      <c r="A47" s="13">
        <f>IF(График!$B47="","",График!$A47)</f>
        <v/>
      </c>
      <c r="B47" s="13">
        <f>График!$B47</f>
        <v/>
      </c>
      <c r="C47" s="31" t="n"/>
      <c r="D47" s="15">
        <f>IF(График!$B47="","",График!$F47)</f>
        <v/>
      </c>
      <c r="E47" s="30">
        <f>IF(OR($C47="",$D47=""),"",ROUND($C47*$D47,2))</f>
        <v/>
      </c>
      <c r="F47" s="30">
        <f>IF($C47="","",ROUND($C47-IF($E47="",0,$E47),2))</f>
        <v/>
      </c>
    </row>
    <row r="48">
      <c r="A48" s="13">
        <f>IF(График!$B48="","",График!$A48)</f>
        <v/>
      </c>
      <c r="B48" s="13">
        <f>График!$B48</f>
        <v/>
      </c>
      <c r="C48" s="31" t="n"/>
      <c r="D48" s="15">
        <f>IF(График!$B48="","",График!$F48)</f>
        <v/>
      </c>
      <c r="E48" s="30">
        <f>IF(OR($C48="",$D48=""),"",ROUND($C48*$D48,2))</f>
        <v/>
      </c>
      <c r="F48" s="30">
        <f>IF($C48="","",ROUND($C48-IF($E48="",0,$E48),2))</f>
        <v/>
      </c>
    </row>
    <row r="49">
      <c r="A49" s="13">
        <f>IF(График!$B49="","",График!$A49)</f>
        <v/>
      </c>
      <c r="B49" s="13">
        <f>График!$B49</f>
        <v/>
      </c>
      <c r="C49" s="31" t="n"/>
      <c r="D49" s="15">
        <f>IF(График!$B49="","",График!$F49)</f>
        <v/>
      </c>
      <c r="E49" s="30">
        <f>IF(OR($C49="",$D49=""),"",ROUND($C49*$D49,2))</f>
        <v/>
      </c>
      <c r="F49" s="30">
        <f>IF($C49="","",ROUND($C49-IF($E49="",0,$E49),2))</f>
        <v/>
      </c>
    </row>
    <row r="50">
      <c r="A50" s="13">
        <f>IF(График!$B50="","",График!$A50)</f>
        <v/>
      </c>
      <c r="B50" s="13">
        <f>График!$B50</f>
        <v/>
      </c>
      <c r="C50" s="31" t="n"/>
      <c r="D50" s="15">
        <f>IF(График!$B50="","",График!$F50)</f>
        <v/>
      </c>
      <c r="E50" s="30">
        <f>IF(OR($C50="",$D50=""),"",ROUND($C50*$D50,2))</f>
        <v/>
      </c>
      <c r="F50" s="30">
        <f>IF($C50="","",ROUND($C50-IF($E50="",0,$E50),2))</f>
        <v/>
      </c>
    </row>
    <row r="51">
      <c r="A51" s="13">
        <f>IF(График!$B51="","",График!$A51)</f>
        <v/>
      </c>
      <c r="B51" s="13">
        <f>График!$B51</f>
        <v/>
      </c>
      <c r="C51" s="31" t="n"/>
      <c r="D51" s="15">
        <f>IF(График!$B51="","",График!$F51)</f>
        <v/>
      </c>
      <c r="E51" s="30">
        <f>IF(OR($C51="",$D51=""),"",ROUND($C51*$D51,2))</f>
        <v/>
      </c>
      <c r="F51" s="30">
        <f>IF($C51="","",ROUND($C51-IF($E51="",0,$E51),2))</f>
        <v/>
      </c>
    </row>
    <row r="52">
      <c r="A52" s="13">
        <f>IF(График!$B52="","",График!$A52)</f>
        <v/>
      </c>
      <c r="B52" s="13">
        <f>График!$B52</f>
        <v/>
      </c>
      <c r="C52" s="31" t="n"/>
      <c r="D52" s="15">
        <f>IF(График!$B52="","",График!$F52)</f>
        <v/>
      </c>
      <c r="E52" s="30">
        <f>IF(OR($C52="",$D52=""),"",ROUND($C52*$D52,2))</f>
        <v/>
      </c>
      <c r="F52" s="30">
        <f>IF($C52="","",ROUND($C52-IF($E52="",0,$E52),2))</f>
        <v/>
      </c>
    </row>
    <row r="53">
      <c r="A53" s="13">
        <f>IF(График!$B53="","",График!$A53)</f>
        <v/>
      </c>
      <c r="B53" s="13">
        <f>График!$B53</f>
        <v/>
      </c>
      <c r="C53" s="31" t="n"/>
      <c r="D53" s="15">
        <f>IF(График!$B53="","",График!$F53)</f>
        <v/>
      </c>
      <c r="E53" s="30">
        <f>IF(OR($C53="",$D53=""),"",ROUND($C53*$D53,2))</f>
        <v/>
      </c>
      <c r="F53" s="30">
        <f>IF($C53="","",ROUND($C53-IF($E53="",0,$E53),2))</f>
        <v/>
      </c>
    </row>
    <row r="54">
      <c r="A54" s="13">
        <f>IF(График!$B54="","",График!$A54)</f>
        <v/>
      </c>
      <c r="B54" s="13">
        <f>График!$B54</f>
        <v/>
      </c>
      <c r="C54" s="31" t="n"/>
      <c r="D54" s="15">
        <f>IF(График!$B54="","",График!$F54)</f>
        <v/>
      </c>
      <c r="E54" s="30">
        <f>IF(OR($C54="",$D54=""),"",ROUND($C54*$D54,2))</f>
        <v/>
      </c>
      <c r="F54" s="30">
        <f>IF($C54="","",ROUND($C54-IF($E54="",0,$E54),2))</f>
        <v/>
      </c>
    </row>
    <row r="55">
      <c r="A55" s="13">
        <f>IF(График!$B55="","",График!$A55)</f>
        <v/>
      </c>
      <c r="B55" s="13">
        <f>График!$B55</f>
        <v/>
      </c>
      <c r="C55" s="31" t="n"/>
      <c r="D55" s="15">
        <f>IF(График!$B55="","",График!$F55)</f>
        <v/>
      </c>
      <c r="E55" s="30">
        <f>IF(OR($C55="",$D55=""),"",ROUND($C55*$D55,2))</f>
        <v/>
      </c>
      <c r="F55" s="30">
        <f>IF($C55="","",ROUND($C55-IF($E55="",0,$E55),2))</f>
        <v/>
      </c>
    </row>
    <row r="56">
      <c r="A56" s="13">
        <f>IF(График!$B56="","",График!$A56)</f>
        <v/>
      </c>
      <c r="B56" s="13">
        <f>График!$B56</f>
        <v/>
      </c>
      <c r="C56" s="31" t="n"/>
      <c r="D56" s="15">
        <f>IF(График!$B56="","",График!$F56)</f>
        <v/>
      </c>
      <c r="E56" s="30">
        <f>IF(OR($C56="",$D56=""),"",ROUND($C56*$D56,2))</f>
        <v/>
      </c>
      <c r="F56" s="30">
        <f>IF($C56="","",ROUND($C56-IF($E56="",0,$E56),2))</f>
        <v/>
      </c>
    </row>
    <row r="57">
      <c r="A57" s="13">
        <f>IF(График!$B57="","",График!$A57)</f>
        <v/>
      </c>
      <c r="B57" s="13">
        <f>График!$B57</f>
        <v/>
      </c>
      <c r="C57" s="31" t="n"/>
      <c r="D57" s="15">
        <f>IF(График!$B57="","",График!$F57)</f>
        <v/>
      </c>
      <c r="E57" s="30">
        <f>IF(OR($C57="",$D57=""),"",ROUND($C57*$D57,2))</f>
        <v/>
      </c>
      <c r="F57" s="30">
        <f>IF($C57="","",ROUND($C57-IF($E57="",0,$E57),2))</f>
        <v/>
      </c>
    </row>
    <row r="58">
      <c r="A58" s="13">
        <f>IF(График!$B58="","",График!$A58)</f>
        <v/>
      </c>
      <c r="B58" s="13">
        <f>График!$B58</f>
        <v/>
      </c>
      <c r="C58" s="31" t="n"/>
      <c r="D58" s="15">
        <f>IF(График!$B58="","",График!$F58)</f>
        <v/>
      </c>
      <c r="E58" s="30">
        <f>IF(OR($C58="",$D58=""),"",ROUND($C58*$D58,2))</f>
        <v/>
      </c>
      <c r="F58" s="30">
        <f>IF($C58="","",ROUND($C58-IF($E58="",0,$E58),2))</f>
        <v/>
      </c>
    </row>
    <row r="59">
      <c r="A59" s="13">
        <f>IF(График!$B59="","",График!$A59)</f>
        <v/>
      </c>
      <c r="B59" s="13">
        <f>График!$B59</f>
        <v/>
      </c>
      <c r="C59" s="31" t="n"/>
      <c r="D59" s="15">
        <f>IF(График!$B59="","",График!$F59)</f>
        <v/>
      </c>
      <c r="E59" s="30">
        <f>IF(OR($C59="",$D59=""),"",ROUND($C59*$D59,2))</f>
        <v/>
      </c>
      <c r="F59" s="30">
        <f>IF($C59="","",ROUND($C59-IF($E59="",0,$E59),2))</f>
        <v/>
      </c>
    </row>
    <row r="60">
      <c r="A60" s="13">
        <f>IF(График!$B60="","",График!$A60)</f>
        <v/>
      </c>
      <c r="B60" s="13">
        <f>График!$B60</f>
        <v/>
      </c>
      <c r="C60" s="31" t="n"/>
      <c r="D60" s="15">
        <f>IF(График!$B60="","",График!$F60)</f>
        <v/>
      </c>
      <c r="E60" s="30">
        <f>IF(OR($C60="",$D60=""),"",ROUND($C60*$D60,2))</f>
        <v/>
      </c>
      <c r="F60" s="30">
        <f>IF($C60="","",ROUND($C60-IF($E60="",0,$E60),2))</f>
        <v/>
      </c>
    </row>
    <row r="61">
      <c r="A61" s="13">
        <f>IF(График!$B61="","",График!$A61)</f>
        <v/>
      </c>
      <c r="B61" s="13">
        <f>График!$B61</f>
        <v/>
      </c>
      <c r="C61" s="31" t="n"/>
      <c r="D61" s="15">
        <f>IF(График!$B61="","",График!$F61)</f>
        <v/>
      </c>
      <c r="E61" s="30">
        <f>IF(OR($C61="",$D61=""),"",ROUND($C61*$D61,2))</f>
        <v/>
      </c>
      <c r="F61" s="30">
        <f>IF($C61="","",ROUND($C61-IF($E61="",0,$E61),2))</f>
        <v/>
      </c>
    </row>
    <row r="63">
      <c r="A63" s="21" t="n"/>
      <c r="B63" s="32" t="inlineStr">
        <is>
          <t>ИТОГО</t>
        </is>
      </c>
      <c r="C63" s="33">
        <f>ROUND(SUM($C$12:$C$61),2)</f>
        <v/>
      </c>
      <c r="D63" s="21" t="n"/>
      <c r="E63" s="33">
        <f>ROUND(SUM($E$12:$E$61),2)</f>
        <v/>
      </c>
      <c r="F63" s="33">
        <f>ROUND(SUM($F$12:$F$61),2)</f>
        <v/>
      </c>
    </row>
    <row r="64">
      <c r="A64" s="21" t="n"/>
      <c r="B64" s="34" t="inlineStr">
        <is>
          <t>Процент освоения сметной стоимости</t>
        </is>
      </c>
      <c r="C64" s="21" t="n"/>
      <c r="D64" s="21" t="n"/>
      <c r="E64" s="35">
        <f>IFERROR(ROUND($E$63/$C$63,4),"")</f>
        <v/>
      </c>
      <c r="F64" s="21" t="n"/>
    </row>
    <row r="66">
      <c r="B66" s="27" t="inlineStr">
        <is>
          <t>Если процент освоения заметно отстаёт от процента времени, прошедшего с начала работ, — это сигнал, что где-то плановый объём не выполняется. Само по себе число этого не объясняет: смотрите статусы и отклонения на листе «График».</t>
        </is>
      </c>
    </row>
    <row r="67"/>
    <row r="68"/>
  </sheetData>
  <mergeCells count="1">
    <mergeCell ref="B66:F6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25"/>
  <sheetViews>
    <sheetView showGridLines="0" workbookViewId="0">
      <selection activeCell="A1" sqref="A1"/>
    </sheetView>
  </sheetViews>
  <sheetFormatPr baseColWidth="8" defaultRowHeight="15"/>
  <cols>
    <col width="24" customWidth="1" min="2" max="2"/>
    <col width="30" customWidth="1" min="4" max="4"/>
  </cols>
  <sheetData>
    <row r="2">
      <c r="B2" s="36" t="inlineStr">
        <is>
          <t>СПРАВОЧНИКИ</t>
        </is>
      </c>
    </row>
    <row r="3">
      <c r="B3" s="37" t="inlineStr">
        <is>
          <t>Единицы измерения для выпадающего поля и список статусов, которые считает формула.</t>
        </is>
      </c>
    </row>
    <row r="4">
      <c r="B4" s="38" t="inlineStr">
        <is>
          <t>Единица измерения</t>
        </is>
      </c>
      <c r="D4" s="38" t="inlineStr">
        <is>
          <t>Статус (считается формулой)</t>
        </is>
      </c>
    </row>
    <row r="5">
      <c r="B5" s="39" t="inlineStr">
        <is>
          <t>м</t>
        </is>
      </c>
      <c r="D5" s="40" t="inlineStr">
        <is>
          <t>не начато</t>
        </is>
      </c>
    </row>
    <row r="6">
      <c r="B6" s="39" t="inlineStr">
        <is>
          <t>м²</t>
        </is>
      </c>
      <c r="D6" s="40" t="inlineStr">
        <is>
          <t>в работе</t>
        </is>
      </c>
    </row>
    <row r="7">
      <c r="B7" s="39" t="inlineStr">
        <is>
          <t>м³</t>
        </is>
      </c>
      <c r="D7" s="40" t="inlineStr">
        <is>
          <t>завершено</t>
        </is>
      </c>
    </row>
    <row r="8">
      <c r="B8" s="39" t="inlineStr">
        <is>
          <t>100 м²</t>
        </is>
      </c>
      <c r="D8" s="40" t="inlineStr">
        <is>
          <t>просрочено</t>
        </is>
      </c>
    </row>
    <row r="9">
      <c r="B9" s="39" t="inlineStr">
        <is>
          <t>100 м³</t>
        </is>
      </c>
    </row>
    <row r="10">
      <c r="B10" s="39" t="inlineStr">
        <is>
          <t>т</t>
        </is>
      </c>
    </row>
    <row r="11">
      <c r="B11" s="39" t="inlineStr">
        <is>
          <t>шт.</t>
        </is>
      </c>
    </row>
    <row r="12">
      <c r="B12" s="39" t="inlineStr">
        <is>
          <t>компл.</t>
        </is>
      </c>
    </row>
    <row r="13">
      <c r="B13" s="39" t="inlineStr">
        <is>
          <t>пог. м</t>
        </is>
      </c>
    </row>
    <row r="14">
      <c r="B14" s="39" t="inlineStr">
        <is>
          <t>кг</t>
        </is>
      </c>
    </row>
    <row r="15">
      <c r="B15" s="39" t="inlineStr">
        <is>
          <t>чел.-ч</t>
        </is>
      </c>
    </row>
    <row r="16">
      <c r="B16" s="39" t="inlineStr">
        <is>
          <t>маш.-ч</t>
        </is>
      </c>
    </row>
    <row r="17">
      <c r="B17" s="39" t="inlineStr">
        <is>
          <t>смена</t>
        </is>
      </c>
    </row>
    <row r="18">
      <c r="B18" s="39" t="inlineStr">
        <is>
          <t>точка</t>
        </is>
      </c>
    </row>
    <row r="19">
      <c r="B19" s="39" t="inlineStr">
        <is>
          <t>секция</t>
        </is>
      </c>
    </row>
    <row r="20">
      <c r="B20" s="39" t="inlineStr">
        <is>
          <t>узел</t>
        </is>
      </c>
    </row>
    <row r="21">
      <c r="B21" s="39" t="inlineStr">
        <is>
          <t>этап</t>
        </is>
      </c>
    </row>
    <row r="23">
      <c r="B23" s="27" t="inlineStr">
        <is>
          <t>Статус определяется двумя вещами: готовностью (сколько выполнено от объёма по смете) и датой отчёта с листа «График». Поэтому его можно пересчитать на любую дату, просто поменяв дату отчёта.</t>
        </is>
      </c>
    </row>
    <row r="24"/>
    <row r="25"/>
  </sheetData>
  <mergeCells count="1">
    <mergeCell ref="B23:D2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28" t="inlineStr">
        <is>
          <t>КАК ПОЛЬЗОВАТЬСЯ ШАБЛОНОМ</t>
        </is>
      </c>
    </row>
    <row r="4" ht="18" customHeight="1">
      <c r="B4" s="41" t="inlineStr">
        <is>
          <t>Шаг 1. Заполните шапку графика</t>
        </is>
      </c>
    </row>
    <row r="5" ht="30" customHeight="1">
      <c r="B5" s="42" t="inlineStr">
        <is>
          <t>Укажите объект, дату отчёта и плановое окончание по договору. Дата отчёта — это дата, на которую считается готовность и статусы. Меняя её, вы получаете срез на другую дату.</t>
        </is>
      </c>
    </row>
    <row r="6" ht="18" customHeight="1">
      <c r="B6" s="41" t="inlineStr">
        <is>
          <t>Шаг 2. Внесите работы и сроки</t>
        </is>
      </c>
    </row>
    <row r="7" ht="30" customHeight="1">
      <c r="B7" s="42" t="inlineStr">
        <is>
          <t>По каждой работе укажите наименование, единицу измерения, объём по смете, плановые даты начала и окончания. Длительность в днях посчитается сама.</t>
        </is>
      </c>
    </row>
    <row r="8" ht="18" customHeight="1">
      <c r="B8" s="41" t="inlineStr">
        <is>
          <t>Шаг 3. Внесите выполнение</t>
        </is>
      </c>
    </row>
    <row r="9" ht="45" customHeight="1">
      <c r="B9" s="42" t="inlineStr">
        <is>
          <t>В колонке «Выполнено» поставьте фактический объём — готовность в процентах посчитается как отношение выполненного к сметному. Факт окончания заполняйте, когда работа реально закрыта: по нему считается отклонение от плана в днях.</t>
        </is>
      </c>
    </row>
    <row r="10" ht="18" customHeight="1">
      <c r="B10" s="41" t="inlineStr">
        <is>
          <t>Шаг 4. Смотрите статусы и отклонения</t>
        </is>
      </c>
    </row>
    <row r="11" ht="45" customHeight="1">
      <c r="B11" s="42" t="inlineStr">
        <is>
          <t>Статус формируется текстом: «просрочено» означает, что плановая дата окончания прошла, а готовность меньше 100 %. Отклонение в днях показывает, на сколько раньше или позже плана работа закрыта по факту.</t>
        </is>
      </c>
    </row>
    <row r="12" ht="18" customHeight="1">
      <c r="B12" s="41" t="inlineStr">
        <is>
          <t>Шаг 5. Читайте диаграмму</t>
        </is>
      </c>
    </row>
    <row r="13" ht="45" customHeight="1">
      <c r="B13" s="42" t="inlineStr">
        <is>
          <t>Справа от таблицы — диаграмма Ганта: каждая колонка это неделя, начало недели указано в шапке. Полосы строятся по датам начала и окончания, просроченные работы показаны красным. Диаграмма живая: поменяли даты — полосы переехали.</t>
        </is>
      </c>
    </row>
    <row r="14" ht="18" customHeight="1">
      <c r="B14" s="41" t="inlineStr">
        <is>
          <t>Шаг 6. Пересчитайте освоение</t>
        </is>
      </c>
    </row>
    <row r="15" ht="30" customHeight="1">
      <c r="B15" s="42" t="inlineStr">
        <is>
          <t>Лист «Освоение» переводит готовность в деньги: сметная стоимость × готовность = освоено. Процент освоения рядом с итогом показывает, какая доля сметной стоимости уже отработана.</t>
        </is>
      </c>
    </row>
    <row r="16" ht="18" customHeight="1">
      <c r="B16" s="41" t="inlineStr">
        <is>
          <t>Что проверить перед использованием</t>
        </is>
      </c>
    </row>
    <row r="17" ht="45" customHeight="1">
      <c r="B17" s="42" t="inlineStr">
        <is>
          <t>— объёмы и единицы измерения соответствуют смете;
— даты начала и окончания реалистичны с учётом поставок и фронта работ;
— сметная стоимость на листе «Освоение» взята из сметы, а не из договора целиком;
— дата отчёта соответствует периоду, за который собран факт.</t>
        </is>
      </c>
    </row>
    <row r="18" ht="18" customHeight="1">
      <c r="B18" s="41" t="inlineStr">
        <is>
          <t>Границы шаблона</t>
        </is>
      </c>
    </row>
    <row r="19" ht="45" customHeight="1">
      <c r="B19" s="42" t="inlineStr">
        <is>
          <t>Шаблон не считает критический путь и зависимости между работами и не заменяет системы календарно-сетевого планирования. Он показывает план, факт, готовность, освоение и отклонения по датам на одном листе — этого достаточно, чтобы видеть, где график расходится с фактом.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2026-09-15T16:48:38Z</dcterms:created>
  <dcterms:modified xsi:type="dcterms:W3CDTF">2026-09-15T16:48:38Z</dcterms:modified>
</cp:coreProperties>
</file>